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V:\RIHATO\04 Analüüs\PERSONALISTATISTIKA KYSITLUS\Kysitlus2024\KOVid\"/>
    </mc:Choice>
  </mc:AlternateContent>
  <xr:revisionPtr revIDLastSave="0" documentId="13_ncr:1_{E528FF4E-910B-4644-82F6-6AF9ADB2F822}" xr6:coauthVersionLast="47" xr6:coauthVersionMax="47" xr10:uidLastSave="{00000000-0000-0000-0000-000000000000}"/>
  <bookViews>
    <workbookView xWindow="-110" yWindow="-110" windowWidth="19420" windowHeight="10420" tabRatio="823" xr2:uid="{00000000-000D-0000-FFFF-FFFF00000000}"/>
  </bookViews>
  <sheets>
    <sheet name="Kontaktandmed" sheetId="2" r:id="rId1"/>
    <sheet name="1. Keskmine teenistujate arv" sheetId="3" r:id="rId2"/>
    <sheet name="2. Personalistatistika" sheetId="4" r:id="rId3"/>
    <sheet name="3. Lahkumised" sheetId="5" r:id="rId4"/>
    <sheet name="4. Tulemised" sheetId="6" r:id="rId5"/>
    <sheet name="5.1. Koolitus" sheetId="12" r:id="rId6"/>
    <sheet name="5.2. Koolitus" sheetId="7" r:id="rId7"/>
    <sheet name="6. Hindamine" sheetId="8" r:id="rId8"/>
    <sheet name="7. Värbamine" sheetId="9" r:id="rId9"/>
    <sheet name="8. Keskmine palk" sheetId="11" r:id="rId10"/>
    <sheet name="9. Palk" sheetId="10" r:id="rId11"/>
    <sheet name="10. Personalijuhtimine" sheetId="14" r:id="rId12"/>
    <sheet name="Klassifikaatorid" sheetId="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7" l="1"/>
  <c r="E2" i="8" l="1"/>
  <c r="A3" i="9" l="1"/>
  <c r="A4" i="9"/>
  <c r="A5" i="9"/>
  <c r="A6" i="9"/>
  <c r="A3" i="5" l="1"/>
  <c r="A4" i="5"/>
  <c r="A5" i="5"/>
  <c r="A6" i="5"/>
  <c r="A7" i="5"/>
  <c r="A3" i="6"/>
  <c r="A4" i="6"/>
  <c r="A5" i="6"/>
  <c r="A6" i="6"/>
  <c r="E3" i="8"/>
  <c r="K2" i="9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H2" i="3"/>
  <c r="G2" i="3"/>
  <c r="F2" i="3"/>
  <c r="L7" i="10"/>
  <c r="A8" i="10" l="1"/>
  <c r="A9" i="10"/>
  <c r="A7" i="10"/>
  <c r="O7" i="10" s="1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" i="10"/>
  <c r="B2" i="12" l="1"/>
  <c r="G2" i="11"/>
  <c r="F2" i="11"/>
  <c r="F3" i="11" l="1"/>
  <c r="F4" i="11"/>
  <c r="F5" i="11"/>
  <c r="G3" i="11"/>
  <c r="G4" i="11" l="1"/>
  <c r="D2" i="11"/>
  <c r="E2" i="11"/>
  <c r="C2" i="11"/>
  <c r="A2" i="3" l="1"/>
  <c r="F2" i="8" l="1"/>
  <c r="G2" i="8" s="1"/>
  <c r="E4" i="3"/>
  <c r="E5" i="3"/>
  <c r="E6" i="3"/>
  <c r="E7" i="3"/>
  <c r="E3" i="3"/>
  <c r="A5" i="3" l="1"/>
  <c r="C4" i="8"/>
  <c r="D4" i="8"/>
  <c r="F3" i="8"/>
  <c r="G3" i="8" s="1"/>
  <c r="E4" i="8" l="1"/>
  <c r="F4" i="8" s="1"/>
  <c r="C2" i="3"/>
  <c r="A3" i="11" l="1"/>
  <c r="A4" i="11"/>
  <c r="A5" i="11"/>
  <c r="A2" i="11"/>
  <c r="A2" i="9"/>
  <c r="A3" i="8"/>
  <c r="A4" i="8"/>
  <c r="A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4" i="7"/>
  <c r="A25" i="7"/>
  <c r="A3" i="7"/>
  <c r="A2" i="6"/>
  <c r="A2" i="5"/>
  <c r="A2" i="4"/>
  <c r="A3" i="3"/>
  <c r="A4" i="3"/>
  <c r="A6" i="3"/>
  <c r="A7" i="3"/>
  <c r="L99" i="10" l="1"/>
  <c r="L100" i="10"/>
  <c r="G5" i="1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D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  <author>Autor</author>
    <author>Birgit Haasmaa</author>
  </authors>
  <commentList>
    <comment ref="E1" authorId="0" shapeId="0" xr:uid="{00000000-0006-0000-0100-000001000000}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>1) valla- ja linnavolikogu kantselei;
  2) valla- ja linnakantselei;
  3) valla- ja linnavalitsus asutusena koos struktuuriüksustega;
  4) osavalla- ja linnaosavalitsus asutusena;
  5) valla- ja linnavalitsuse amet;
  6) valla või linna ühisamet.</t>
        </r>
      </text>
    </comment>
    <comment ref="F1" authorId="1" shapeId="0" xr:uid="{0A63EEF7-D878-46AC-8396-9AC8CF62EBCA}">
      <text>
        <r>
          <rPr>
            <sz val="9"/>
            <color indexed="81"/>
            <rFont val="Tahoma"/>
            <family val="2"/>
            <charset val="186"/>
          </rPr>
          <t xml:space="preserve">
Isikute arvu kontroll 2.Personalistatistika töölehe andmetega.
Kui erinevus on +/-9 või rohkem isikut, tuleb üle kontrollida Aasta keskmine teenistujate arv ja Personalistatisitika 31.12.2022 seisuga.
Valemit mitte muuta!</t>
        </r>
      </text>
    </comment>
    <comment ref="G1" authorId="1" shapeId="0" xr:uid="{778DCC5F-CC9B-4BAF-A46A-5A063AA9D0BE}">
      <text>
        <r>
          <rPr>
            <sz val="9"/>
            <color indexed="81"/>
            <rFont val="Tahoma"/>
            <family val="2"/>
            <charset val="186"/>
          </rPr>
          <t xml:space="preserve">
Täistööajale taandatud teenistujate arvu kontroll 2.Personalistatistika töölehel toodud isikute koormusega.
Kui erinevus on +/-9 või rohkem, tuleb üle kontrollida Aasta keskmine täistööajale taandatud teenistujate arv ja Personalistatistikas toodud andmed ja koormus 31.12.2022 seisuga.
Valemit mitte muuta!</t>
        </r>
      </text>
    </comment>
    <comment ref="H1" authorId="2" shapeId="0" xr:uid="{6AF69BA3-5F34-42EB-A596-59BFE4CC2A13}">
      <text>
        <r>
          <rPr>
            <sz val="9"/>
            <color indexed="81"/>
            <rFont val="Segoe UI"/>
            <family val="2"/>
            <charset val="186"/>
          </rPr>
          <t xml:space="preserve">
Keskmine teenistujate arvu võrdlus täistööajale taandatud teenistujate arvuga 
Kui erinevus on +/-2 või rohkem, tuleb üle kontrollida keskmine isikute arv ja täistööajale taandatud iskute arv
Valemit mitte muuta!</t>
        </r>
      </text>
    </comment>
    <comment ref="C3" authorId="0" shapeId="0" xr:uid="{00000000-0006-0000-0100-000002000000}">
      <text>
        <r>
          <rPr>
            <sz val="8"/>
            <color indexed="81"/>
            <rFont val="Segoe UI"/>
            <family val="2"/>
            <charset val="186"/>
          </rPr>
          <t xml:space="preserve">Aasta keskmise teenistujate arvu (isikute arv) leidmiseks liidetakse </t>
        </r>
        <r>
          <rPr>
            <b/>
            <u/>
            <sz val="8"/>
            <color indexed="81"/>
            <rFont val="Segoe UI"/>
            <family val="2"/>
            <charset val="186"/>
          </rPr>
          <t>iga teenistuja ametis oldud päevade arv aastas</t>
        </r>
        <r>
          <rPr>
            <sz val="8"/>
            <color indexed="81"/>
            <rFont val="Segoe UI"/>
            <family val="2"/>
            <charset val="186"/>
          </rPr>
          <t xml:space="preserve"> ning jagatakse saadud tulemus päevade arvuga aastas. Arvutusest jäetakse välja päevad, millal töötaja oli pikaajalisel puudumisel (st järjestikune puudumine on pikem kui 6 kuud).
Näiteks: Leida asutuse aasta keskmine teenistujate arv, kui asutuses töötas:
55 teenistujat 365 päeva,
3 teenistujat 280 päeva,
2 teenistujat 150 päeva.
Aasta keskmise teenistujate arvu leidmine:
(55x365+3x280+2x150)/365=58,1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teenistujate arvu (isikute arvu) leidmiseks liidetakse vastava ametikoha põhigrupi kaheteistkümne kuu teenistujate koguarvud kuu lõpu seisuga ning jagatakse saadud tulemus kaheteistkümnega.</t>
        </r>
      </text>
    </comment>
    <comment ref="D3" authorId="0" shapeId="0" xr:uid="{00000000-0006-0000-0100-000003000000}">
      <text>
        <r>
          <rPr>
            <sz val="8"/>
            <color indexed="81"/>
            <rFont val="Segoe UI"/>
            <family val="2"/>
            <charset val="186"/>
          </rPr>
          <t>Aasta keskmine täistööajale taandatud teenistujate arv leitakse liites</t>
        </r>
        <r>
          <rPr>
            <b/>
            <u/>
            <sz val="8"/>
            <color indexed="81"/>
            <rFont val="Segoe UI"/>
            <family val="2"/>
            <charset val="186"/>
          </rPr>
          <t xml:space="preserve"> iga üksiku  päeva koormused aastas </t>
        </r>
        <r>
          <rPr>
            <sz val="8"/>
            <color indexed="81"/>
            <rFont val="Segoe UI"/>
            <family val="2"/>
            <charset val="186"/>
          </rPr>
          <t xml:space="preserve">ning jagades saadud tulemus päevade arvuga aastas. Arvutusest jäetakse välja päevad, millal töötaja oli pikaajalisel puudumisel (st järjestikune puudumine on pikem kui 6 kuud). 
Näiteks: Tööajanorm asutuses on 8 tundi päevas. 
Leida asutuse aasta keskmine täistööajale taandatud teenistujate arv, kui asutuses töötas:
53 täistööajaga teenistujat 365 päeva,
3 täistööajaga teenistujat 280 päeva,
1 täistööajaga teenistuja 150 päeva,
1 osalise tööajaga teenistuja 6 tundi päevas (arvestatakse 0,75-na) 366 päeva,
1 osalise tööajaga teenistuja 4 tundi päevas (arvestatakse 0,50-na) 150 päeva,
1 osalise tööajaga teenistuja 2 tundi päevas (arvestatakse 0,25-na) 366 päeva.
Täistööajaga teenistujate keskmise arvu leidmine:
(53x365+3x280+1x150)/365=55,7
Osalise tööajaga teenistujate keskmise arvu leidmine:
(0,75x365+0,5x150+0,25x365)/365=1,2
Aasta keskmine täistööajale taandatud teenistujate arv: 55,7 + 1,2 = 56,9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täistööajale taandatud teenistujate arvu (koormus) leidmiseks liidetakse vastava ametikoha põhigrupi kaheteistkümne kuu teenistujate koormused kuu lõpu seisuga ning jagatakse saadud tulemus kaheteistkümnega. </t>
        </r>
      </text>
    </comment>
    <comment ref="B6" authorId="0" shapeId="0" xr:uid="{00000000-0006-0000-0100-000004000000}">
      <text>
        <r>
          <rPr>
            <sz val="8"/>
            <color indexed="81"/>
            <rFont val="Segoe UI"/>
            <family val="2"/>
            <charset val="186"/>
          </rPr>
          <t>Mitte arvestada "sh ametnikud" lahtris linnapead/vallavanemet ja abilinnapead/abivallavanemat.</t>
        </r>
      </text>
    </comment>
    <comment ref="B7" authorId="0" shapeId="0" xr:uid="{00000000-0006-0000-0100-000005000000}">
      <text>
        <r>
          <rPr>
            <sz val="8"/>
            <color indexed="81"/>
            <rFont val="Segoe UI"/>
            <family val="2"/>
            <charset val="186"/>
          </rPr>
          <t xml:space="preserve">Kui ametiasutuse nimekirjas on ka töölepingulisi töötajaid, siis palun märkida nende arv.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I1" authorId="0" shapeId="0" xr:uid="{00000000-0006-0000-0200-000001000000}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 xml:space="preserve">1) valla- ja linnavolikogu kantselei;
  2) valla- ja linnakantselei;
  3) valla- ja linnavalitsus asutusena koos struktuuriüksustega;
  4) osavalla- ja linnaosavalitsus asutusena;
  5) valla- ja linnavalitsuse amet;
   6) valla või linna ühisamet.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E2" authorId="0" shapeId="0" xr:uid="{53F1A424-0284-439E-9156-5DF04E2D4BEE}">
      <text>
        <r>
          <rPr>
            <sz val="8"/>
            <color indexed="81"/>
            <rFont val="Segoe UI"/>
            <family val="2"/>
            <charset val="186"/>
          </rPr>
          <t>Kui teenistuja staaž on väiksem kui aasta, siis märkida 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B1" authorId="0" shapeId="0" xr:uid="{BBFAC12C-9493-4052-81B2-6A7D15690326}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B3" authorId="1" shapeId="0" xr:uid="{2467579E-D53B-4339-9038-9EF68661F7CD}">
      <text>
        <r>
          <rPr>
            <sz val="8"/>
            <color indexed="81"/>
            <rFont val="Segoe UI"/>
            <family val="2"/>
            <charset val="186"/>
          </rPr>
          <t>Siin ja edaspidi: täisarv</t>
        </r>
      </text>
    </comment>
    <comment ref="B4" authorId="1" shapeId="0" xr:uid="{6A5B7B96-E383-437A-9EB7-85877C7F04B9}">
      <text>
        <r>
          <rPr>
            <sz val="8"/>
            <color indexed="81"/>
            <rFont val="Segoe UI"/>
            <family val="2"/>
            <charset val="186"/>
          </rPr>
          <t xml:space="preserve">Koolituskuludes arvestada kõiki koolitusi, sh sisekoolitusi.  Sisaldab nii asutuse eelarvest kui välisabist teie asutuse ametnike ja töötajate koolitamiseks tehtud koolituskulusid (sh nii otsesed kui kaudsed koolituskulud). </t>
        </r>
        <r>
          <rPr>
            <b/>
            <sz val="8"/>
            <color indexed="81"/>
            <rFont val="Segoe UI"/>
            <family val="2"/>
            <charset val="186"/>
          </rPr>
          <t>Palume näidata ilma käibemaksuta.</t>
        </r>
      </text>
    </comment>
    <comment ref="B5" authorId="1" shapeId="0" xr:uid="{357BC49A-E98B-48E5-96A1-730D7B27B4A9}">
      <text>
        <r>
          <rPr>
            <sz val="8"/>
            <color indexed="81"/>
            <rFont val="Segoe UI"/>
            <family val="2"/>
            <charset val="186"/>
          </rPr>
          <t>Iga koolitusel osalenud teenistuja läheb arvesse ainult üks kord (kui üks inimene osales kolmel erineval koolitusel, läheb temaga seotult kirja üks osaleja).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B1" authorId="0" shapeId="0" xr:uid="{00000000-0006-0000-0500-000001000000}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C2" authorId="1" shapeId="0" xr:uid="{00000000-0006-0000-0500-000005000000}">
      <text>
        <r>
          <rPr>
            <sz val="8"/>
            <color indexed="81"/>
            <rFont val="Segoe UI"/>
            <family val="2"/>
            <charset val="186"/>
          </rPr>
          <t>1 koolitustund = 45 min;  1 koolituspäev = 7 koolitustundi
Näiteks: 5 inimese osalemisel samal 8-tunnisel koolitusel on tulemuseks 40 tundi.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B2" authorId="0" shapeId="0" xr:uid="{00000000-0006-0000-0600-000001000000}">
      <text>
        <r>
          <rPr>
            <sz val="8"/>
            <color indexed="81"/>
            <rFont val="Segoe UI"/>
            <family val="2"/>
            <charset val="186"/>
          </rPr>
          <t>Vastavalt ATS §30 peab vähemalt kord aastas vahetu juht temale alluva ametnikuga läbi viima arengu- ja hindamisvestluse. ATSis on toodud erisused, millal võib seda edasi lükata järgmisesse aastasse.</t>
        </r>
      </text>
    </comment>
    <comment ref="D2" authorId="0" shapeId="0" xr:uid="{00000000-0006-0000-0600-000002000000}">
      <text>
        <r>
          <rPr>
            <sz val="8"/>
            <color indexed="81"/>
            <rFont val="Segoe UI"/>
            <family val="2"/>
            <charset val="186"/>
          </rPr>
          <t>Avaliku teenistuse seaduse § 30 lg 2: Arengu- ja hindamisvestluse võib edasi lükata järgmisesse aastasse, kui:
1) ametniku avaliku võimu teostamise õigus on arengu- ja hindamisvestlusele eelneva aasta jooksul olnud peatatud kokku üle kuue kuu;
2) ametniku teenistussuhe on vahetult enne arengu- ja hindamisvestlust kestnud vähem kui kuus kuud;
3) ametniku vahetu juhi teenistussuhe on vahetult enne arengu- ja hindamisvestlust kestnud vähem kui neli kuud.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B3" authorId="0" shapeId="0" xr:uid="{00000000-0006-0000-0600-000003000000}">
      <text>
        <r>
          <rPr>
            <b/>
            <sz val="8"/>
            <color indexed="81"/>
            <rFont val="Segoe UI"/>
            <family val="2"/>
            <charset val="186"/>
          </rPr>
          <t xml:space="preserve">Töötajate arenguvestluste puhul kasutada ametnikele kehtivate nõuete analoogiat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Haasmaa</author>
    <author>Anneli Lunts</author>
  </authors>
  <commentList>
    <comment ref="K1" authorId="0" shapeId="0" xr:uid="{5A23E7F6-DB1C-4665-BFB5-F9B97F9AB2E6}">
      <text>
        <r>
          <rPr>
            <sz val="9"/>
            <color indexed="81"/>
            <rFont val="Segoe UI"/>
            <family val="2"/>
            <charset val="186"/>
          </rPr>
          <t xml:space="preserve">Aitab kontrollida andmete õigsust. Vajadusel täpsustada tekkinud vahesid kirja teel.
Valemit mitte muuta!
</t>
        </r>
      </text>
    </comment>
    <comment ref="J2" authorId="1" shapeId="0" xr:uid="{00000000-0006-0000-0700-000001000000}">
      <text>
        <r>
          <rPr>
            <sz val="8"/>
            <color indexed="81"/>
            <rFont val="Segoe UI"/>
            <family val="2"/>
            <charset val="186"/>
          </rPr>
          <t>Kui teenistuskoht jäi täitmata, siis märkida 0.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D3" authorId="0" shapeId="0" xr:uid="{00000000-0006-0000-0800-000001000000}">
      <text>
        <r>
          <rPr>
            <sz val="8"/>
            <color indexed="81"/>
            <rFont val="Segoe UI"/>
            <family val="2"/>
            <charset val="186"/>
          </rPr>
          <t>Konto puhul vaadelda, et COFOGi tegevusala järgi jääksid sisse ainult valitavad ja ametisse nimetatavad isikud (kindlasti peaksid välja jääma volikogu liikmed).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 xr:uid="{00000000-0006-0000-0800-000002000000}">
      <text>
        <r>
          <rPr>
            <sz val="8"/>
            <color indexed="81"/>
            <rFont val="Segoe UI"/>
            <family val="2"/>
            <charset val="186"/>
          </rPr>
          <t xml:space="preserve">Konto puhul vaadelda, et COFOGi tegevusala järgi jääksid sisse ainult valitavad ja ametisse nimetatavad isikud (kindlasti peaksid välja jääma volikogu liikmed).
</t>
        </r>
      </text>
    </comment>
    <comment ref="B5" authorId="1" shapeId="0" xr:uid="{00000000-0006-0000-0800-000003000000}">
      <text>
        <r>
          <rPr>
            <b/>
            <sz val="8"/>
            <color indexed="81"/>
            <rFont val="Segoe UI"/>
            <family val="2"/>
            <charset val="186"/>
          </rPr>
          <t>Ainult KOV üksuse ametiasutuste töötajad.</t>
        </r>
        <r>
          <rPr>
            <sz val="8"/>
            <color indexed="81"/>
            <rFont val="Segoe UI"/>
            <family val="2"/>
            <charset val="186"/>
          </rPr>
          <t xml:space="preserve">
</t>
        </r>
        <r>
          <rPr>
            <u/>
            <sz val="8"/>
            <color indexed="81"/>
            <rFont val="Segoe UI"/>
            <family val="2"/>
            <charset val="186"/>
          </rPr>
          <t>Avaliku teenistuse seaduse § 6 lg 3:</t>
        </r>
        <r>
          <rPr>
            <sz val="8"/>
            <color indexed="81"/>
            <rFont val="Segoe UI"/>
            <family val="2"/>
            <charset val="186"/>
          </rPr>
          <t xml:space="preserve">
Kohaliku omavalitsuse üksuse ametiasutus käesoleva paragrahvi lõike 1 tähenduses on:
  1) valla- ja linnavolikogu kantselei;
  2) valla- ja linnakantselei;
  3) valla- ja linnavalitsus asutusena koos struktuuriüksustega;
  4) osavalla- ja linnaosavalitsus asutusena;
  5) valla- ja linnavalitsuse amet;
  6) valla või linna ühisamet.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Hänilane</author>
    <author>Autor</author>
  </authors>
  <commentList>
    <comment ref="G6" authorId="0" shapeId="0" xr:uid="{58E8318C-00F4-457B-AAFE-A2DF77951460}">
      <text>
        <r>
          <rPr>
            <sz val="9"/>
            <color indexed="81"/>
            <rFont val="Segoe UI"/>
            <family val="2"/>
            <charset val="186"/>
          </rPr>
          <t xml:space="preserve">Kui inimene on töötanud 6 kuud täiskoormusega, on tema töötatud perioodi keskmine koormus 1. 
Kui inimene on töötanud samal ametikohal 5 kuud täiskoormusega ning 5 kuud 0,5 koormusega, on tema töötatud perioodi keskmine koormus 0,75 (arvutuskäik: (5*1+5*0,5)/10=0,75). 
</t>
        </r>
      </text>
    </comment>
    <comment ref="O6" authorId="1" shapeId="0" xr:uid="{893CB774-4C09-480B-9EAF-E967AE2ADE7D}">
      <text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Ametnike arv palgastatistika lehel peaks võrduma ametnike arvuga personalistatistika lehel + aasta jooksul lahkunud ametnikud + vallavanem/linnaepea.
Valemit mitte muuta!</t>
        </r>
      </text>
    </comment>
  </commentList>
</comments>
</file>

<file path=xl/sharedStrings.xml><?xml version="1.0" encoding="utf-8"?>
<sst xmlns="http://schemas.openxmlformats.org/spreadsheetml/2006/main" count="277" uniqueCount="244">
  <si>
    <t>NB! PALUME SEDA LEHTE MITTE KUSTUTADA EGA MUUTA!</t>
  </si>
  <si>
    <t>Haridustase</t>
  </si>
  <si>
    <t>Põhiharidus või madalam</t>
  </si>
  <si>
    <t>Üldkeskharidus</t>
  </si>
  <si>
    <t>Kutseharidus põhi- või keskhariduse baasil</t>
  </si>
  <si>
    <t>Keskeriharidus põhi- või keskhariduse baasil</t>
  </si>
  <si>
    <t>Rakenduskõrgharidus või vastav kvalifikatsioon</t>
  </si>
  <si>
    <t>Bakalaureusekraad või vastav kvalifikatsioon</t>
  </si>
  <si>
    <t>Magistrikraad või vastav kvalifikatsioon</t>
  </si>
  <si>
    <t>Doktorikraad või vastav kvalifikatsioon</t>
  </si>
  <si>
    <t>Põhigrupp</t>
  </si>
  <si>
    <t>Linnapead ja vallavanemad</t>
  </si>
  <si>
    <t>Abilinnapead ja abivallavanemad</t>
  </si>
  <si>
    <t>Ametnikud</t>
  </si>
  <si>
    <t>Töötajad</t>
  </si>
  <si>
    <t>Alamgrupp</t>
  </si>
  <si>
    <t>Juhid</t>
  </si>
  <si>
    <t>Lahkumise põhjus</t>
  </si>
  <si>
    <t>Omal soovil</t>
  </si>
  <si>
    <t>Koondamine</t>
  </si>
  <si>
    <t>Muu</t>
  </si>
  <si>
    <t>Sugu</t>
  </si>
  <si>
    <t>Mees</t>
  </si>
  <si>
    <t>Naine</t>
  </si>
  <si>
    <t>Personaliotsingu tüüp</t>
  </si>
  <si>
    <t>avalik konkurss</t>
  </si>
  <si>
    <t>sisekonkurss</t>
  </si>
  <si>
    <t>konkursita personaliotsing</t>
  </si>
  <si>
    <t>Kohalik omavalitsus</t>
  </si>
  <si>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</si>
  <si>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</si>
  <si>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</si>
  <si>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</si>
  <si>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</si>
  <si>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</si>
  <si>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</si>
  <si>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</si>
  <si>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</si>
  <si>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</si>
  <si>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</si>
  <si>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</si>
  <si>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Järva vald</t>
  </si>
  <si>
    <t>Kadrina vald</t>
  </si>
  <si>
    <t>Kambja vald</t>
  </si>
  <si>
    <t>Kanepi vald</t>
  </si>
  <si>
    <t>Kastre vald</t>
  </si>
  <si>
    <t>Kehtna vald</t>
  </si>
  <si>
    <t>Keila linn</t>
  </si>
  <si>
    <t>Kihnu vald</t>
  </si>
  <si>
    <t>Kiili vald</t>
  </si>
  <si>
    <t>Kohila vald</t>
  </si>
  <si>
    <t>Kohtla-Järve linn</t>
  </si>
  <si>
    <t>Kose vald</t>
  </si>
  <si>
    <t>Kuusalu vald</t>
  </si>
  <si>
    <t>Loksa linn</t>
  </si>
  <si>
    <t>Luunja vald</t>
  </si>
  <si>
    <t>Lääne-Harju vald</t>
  </si>
  <si>
    <t>Lääne-Nigula vald</t>
  </si>
  <si>
    <t>Lääneranna vald</t>
  </si>
  <si>
    <t>Lüganuse vald</t>
  </si>
  <si>
    <t>Maardu linn</t>
  </si>
  <si>
    <t>Muhu vald</t>
  </si>
  <si>
    <t>Mulgi vald</t>
  </si>
  <si>
    <t>Mustvee vald</t>
  </si>
  <si>
    <t>Märjamaa vald</t>
  </si>
  <si>
    <t>Narva linn</t>
  </si>
  <si>
    <t>Narva-Jõesuu linn</t>
  </si>
  <si>
    <t>Nõo vald</t>
  </si>
  <si>
    <t>Otepää vald</t>
  </si>
  <si>
    <t>Paide linn</t>
  </si>
  <si>
    <t>Peipsiääre vald</t>
  </si>
  <si>
    <t>Põhja-Pärnumaa vald</t>
  </si>
  <si>
    <t>Põhja-Sakala vald</t>
  </si>
  <si>
    <t>Põltsamaa vald</t>
  </si>
  <si>
    <t>Põlva vald</t>
  </si>
  <si>
    <t>Pärnu linn</t>
  </si>
  <si>
    <t>Raasiku vald</t>
  </si>
  <si>
    <t>Rae vald</t>
  </si>
  <si>
    <t>Rakvere linn</t>
  </si>
  <si>
    <t>Rakvere vald</t>
  </si>
  <si>
    <t>Rapla vald</t>
  </si>
  <si>
    <t>Ruhnu vald</t>
  </si>
  <si>
    <t>Rõuge vald</t>
  </si>
  <si>
    <t>Räpina vald</t>
  </si>
  <si>
    <t>Saarde vald</t>
  </si>
  <si>
    <t>Saaremaa vald</t>
  </si>
  <si>
    <t>Saku vald</t>
  </si>
  <si>
    <t>Saue vald</t>
  </si>
  <si>
    <t>Setomaa vald</t>
  </si>
  <si>
    <t>Sillamäe linn</t>
  </si>
  <si>
    <t>Tallinna linn</t>
  </si>
  <si>
    <t>Tapa vald</t>
  </si>
  <si>
    <t>Tartu linn</t>
  </si>
  <si>
    <t>Tartu vald</t>
  </si>
  <si>
    <t>Toila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</si>
  <si>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</si>
  <si>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</si>
  <si>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</si>
  <si>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</si>
  <si>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</si>
  <si>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</si>
  <si>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</si>
  <si>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</si>
  <si>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</si>
  <si>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Vormsi vald</t>
  </si>
  <si>
    <t>Võru linn</t>
  </si>
  <si>
    <t>Võru vald</t>
  </si>
  <si>
    <t>Väike-Maarja vald</t>
  </si>
  <si>
    <t>Kontaktandmed</t>
  </si>
  <si>
    <t>Asutuse nimi</t>
  </si>
  <si>
    <t>Täitja ees- ja perekonnanimi</t>
  </si>
  <si>
    <t>Telefon</t>
  </si>
  <si>
    <t>E-post</t>
  </si>
  <si>
    <t xml:space="preserve">Nõuanded tabeli täitmiseks leiate küsimustikule vastamise juhendist!        </t>
  </si>
  <si>
    <t>Täname koostöö eest!</t>
  </si>
  <si>
    <t>Rahandusministeeriumi kontaktisik:</t>
  </si>
  <si>
    <t>Teenistujad kokku</t>
  </si>
  <si>
    <t>sh linnapead ja vallavanemad</t>
  </si>
  <si>
    <t>sh abilinnapead ja abivallavanemad</t>
  </si>
  <si>
    <t>sh ametnikud</t>
  </si>
  <si>
    <t>sh töötajad</t>
  </si>
  <si>
    <t>Teenistuja põhigrupp</t>
  </si>
  <si>
    <t>Asutus</t>
  </si>
  <si>
    <t>Teenistuja alamgrupp</t>
  </si>
  <si>
    <t>Koormus</t>
  </si>
  <si>
    <t>Vanus</t>
  </si>
  <si>
    <t>Staaž asutuses</t>
  </si>
  <si>
    <t>E-post:</t>
  </si>
  <si>
    <t>Osalejate arv</t>
  </si>
  <si>
    <t>Koolituse valdkond</t>
  </si>
  <si>
    <t>Maht koolitustundides</t>
  </si>
  <si>
    <t>Arvutiõpe ja infotehnoloogia</t>
  </si>
  <si>
    <t>Asutuse põhitegevusega seotud koolitus</t>
  </si>
  <si>
    <t>Avalikud suhted</t>
  </si>
  <si>
    <t xml:space="preserve">Euroopa Liit </t>
  </si>
  <si>
    <t>Haridus ja kultuur</t>
  </si>
  <si>
    <t>Juhtimine</t>
  </si>
  <si>
    <t>Keeleõpe</t>
  </si>
  <si>
    <t>Keskkond</t>
  </si>
  <si>
    <t>Klienditeenindus</t>
  </si>
  <si>
    <t>Majandus, rahandus</t>
  </si>
  <si>
    <t>Meditsiin</t>
  </si>
  <si>
    <t>Personalitöö</t>
  </si>
  <si>
    <t>Raamatupidamine</t>
  </si>
  <si>
    <t>Sekretäritöö, asjaajamine, arhiivindus</t>
  </si>
  <si>
    <t>Sisekontroll</t>
  </si>
  <si>
    <t>Sotsiaaltöö</t>
  </si>
  <si>
    <t>Suhtlemispsühholoogia</t>
  </si>
  <si>
    <t>Töökeskkond, töötervishoiud, tööohutus</t>
  </si>
  <si>
    <t>Uute ametnike ja töötajate sisseelamiskoolitus</t>
  </si>
  <si>
    <t>Õigus</t>
  </si>
  <si>
    <t>KOKKU</t>
  </si>
  <si>
    <t>Teenistuskohtade arv, mida soovitakse täita</t>
  </si>
  <si>
    <t>Teenistuskoha põhigrupp</t>
  </si>
  <si>
    <t>Teenistuskoha alamgrupp</t>
  </si>
  <si>
    <t xml:space="preserve">Kandideerinud isikute arv </t>
  </si>
  <si>
    <t>Täidetud teenistuskohtade arv</t>
  </si>
  <si>
    <t>Struktuuriüksus</t>
  </si>
  <si>
    <t>Eesnimi</t>
  </si>
  <si>
    <t>Perekonnanimi</t>
  </si>
  <si>
    <t xml:space="preserve">Aasta kogupalk </t>
  </si>
  <si>
    <t>Lisatasu valveaja, ööajal ja riigipühal tehtava töö eest, ületunnitöö ja lisatasu asendamise eest 
(Muu tulu)</t>
  </si>
  <si>
    <t>Lisatasud täiendavate teenistusülesannete täitmise eest, tulemuspalk ja preemiad 
(Muutuvpalk)</t>
  </si>
  <si>
    <t>Töötatud periood</t>
  </si>
  <si>
    <t xml:space="preserve">C. Boonused </t>
  </si>
  <si>
    <t>sh valitavad ja ametisse nimetatavad isikud</t>
  </si>
  <si>
    <t xml:space="preserve">Puhkusetasu </t>
  </si>
  <si>
    <t xml:space="preserve">Põhipalk </t>
  </si>
  <si>
    <t>statistika@fin.ee</t>
  </si>
  <si>
    <t>Teenistujate tööjõukulu</t>
  </si>
  <si>
    <t>Teenistujate koolitusele kulutatud eelarveline raha ja välisabi, mille põhitaotlejaks on teie asutus.</t>
  </si>
  <si>
    <t>Osavalla ja linnaosa vanemad</t>
  </si>
  <si>
    <t>sh osavalla ja linnaosa vanemad</t>
  </si>
  <si>
    <t>Arengu- ja hindamisvestluste läbiviimise osakaal</t>
  </si>
  <si>
    <t>B. Ametipalk või kuupõhipalk ja kokkulepitud tasu</t>
  </si>
  <si>
    <t>1.</t>
  </si>
  <si>
    <t>2.</t>
  </si>
  <si>
    <t>4.</t>
  </si>
  <si>
    <t>Teema</t>
  </si>
  <si>
    <t>Jrk nr</t>
  </si>
  <si>
    <t>Küsimus</t>
  </si>
  <si>
    <t>Vastus</t>
  </si>
  <si>
    <t>Ametikoht</t>
  </si>
  <si>
    <t>Ametniku koormus ametikohal</t>
  </si>
  <si>
    <t>Ametniku ametikoht muutus</t>
  </si>
  <si>
    <t>Keskmine isikute arv vs täistööajale taandatud isikute arvu vahe</t>
  </si>
  <si>
    <t>Kas mitteluhtunud konkursside arv on võrdne tulemiste arvuga?</t>
  </si>
  <si>
    <t>Ametnike arvu kontroll</t>
  </si>
  <si>
    <t>Personalihalduse tarkvara</t>
  </si>
  <si>
    <t>Palun täpsustage, milline personalihalduse tarkvara on kasutuses Teie KOVis:</t>
  </si>
  <si>
    <t>Kas oleksite valmis kasutusele võtma riigi ühtse majandusarvestustarkvara SAP? Palun valige vastusevariantides sobivaim:</t>
  </si>
  <si>
    <t>Palun lisage siia täiendavaid põhjendusi/märkusi kui peate vajalikuks:</t>
  </si>
  <si>
    <t>Värbamine</t>
  </si>
  <si>
    <t>Personalijuhtimine organisatsioonis</t>
  </si>
  <si>
    <t>Kui vastasite JAH, siis palun täpsustage, kas sellel teenistujal on ka personalialane erialane haridus?</t>
  </si>
  <si>
    <t>Palun tooge välja, milliseid meetodeid Te enim oma asutuse värbamisprotsessis kasutate? Millistest etappidest tavapäraselt värbamisprotsess ülesse on ehitatud?</t>
  </si>
  <si>
    <t>Millised on töös olevad või järgmiseks aastaks planeeritud personalijuhtimise alased arendustegevused/projektid Teie asutuses?</t>
  </si>
  <si>
    <t>Millised on suuremad kitsaskohad või väljakutsed personalijuhtimises Teie asutuses?</t>
  </si>
  <si>
    <t>Muu personal</t>
  </si>
  <si>
    <t>Seadusandjad, kõrgemad ametnikud ja tippjuhid</t>
  </si>
  <si>
    <t>Põhitegevuse ja valdkondade juhid</t>
  </si>
  <si>
    <t>IKT tippspetsialistid</t>
  </si>
  <si>
    <t>Teenistuskoha valdkond</t>
  </si>
  <si>
    <t>PERSONALI- JA PALGASTATISTIKA 2023</t>
  </si>
  <si>
    <t>Aasta keskmise isikute arvu võrdlus isikute arvuga 31.12.2023 seisuga</t>
  </si>
  <si>
    <t>Aasta keskmine täistööajale taandatud teenistujate arv vs koormused 31.12.2023</t>
  </si>
  <si>
    <t xml:space="preserve">Kui suur oli 2023. aastal teie KOV üksuse ametiasutuste: </t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</si>
  <si>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kellega on 2023. a jooksul läbi viidud arengu- ja hindamisvestlus</t>
    </r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</si>
  <si>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 arenguvestlus lükati vastavalt 
ATS § 30 lg 2 edasi</t>
    </r>
  </si>
  <si>
    <t>Teenistujate arv 
seisuga 31.12.2023</t>
  </si>
  <si>
    <t>A. Aasta keskmine täistööajale taandatud teenistujate arv 2023 (koormus)</t>
  </si>
  <si>
    <t>D. Keskmine kuupõhipalk 2023</t>
  </si>
  <si>
    <t>E. Keskmine kogupalk 2023</t>
  </si>
  <si>
    <t>Andmeanalüüs ja seire</t>
  </si>
  <si>
    <t>Dokumendihaldus ja sekretäritööd</t>
  </si>
  <si>
    <t>Finantsanalüüs, -planeerimine, -juhtimine ja raamatupidamine</t>
  </si>
  <si>
    <t>IKT spetsialistid</t>
  </si>
  <si>
    <t>Kommunikatsioon ja rahvusvaheline suhtlus</t>
  </si>
  <si>
    <t>Muud organisatsiooni protsessid</t>
  </si>
  <si>
    <t>Personalijuhtimine</t>
  </si>
  <si>
    <t>Poliitika kujundamine</t>
  </si>
  <si>
    <t>Poliitika rakendamine</t>
  </si>
  <si>
    <t>Projektijuhtimine</t>
  </si>
  <si>
    <t>Pääste-, politsei- ja vanglatööd</t>
  </si>
  <si>
    <t>Riigihanked</t>
  </si>
  <si>
    <t>Riigivara haldamine ja sisseost</t>
  </si>
  <si>
    <t>Sõjaväelised ametikohad</t>
  </si>
  <si>
    <t>Õigusloome</t>
  </si>
  <si>
    <t>Rippmenüüde klassifikaatorid 2023</t>
  </si>
  <si>
    <t>Aasta keskmine teenistujate arv 2023 (isikute arv)</t>
  </si>
  <si>
    <t>Aasta keskmine täistööajale taandatud teenistujate arv 2023 (koormus)</t>
  </si>
  <si>
    <t>1.1.</t>
  </si>
  <si>
    <t>1.2.</t>
  </si>
  <si>
    <t>3.</t>
  </si>
  <si>
    <t>Kas teie omavalitsuses on ametis vähemalt üks teenistuja, kelle peamiseks ülesandeks on personalitöö (nt personalispetsialist või -juht)?</t>
  </si>
  <si>
    <t xml:space="preserve">Ametinimetus </t>
  </si>
  <si>
    <t>Mikrokraad</t>
  </si>
  <si>
    <t xml:space="preserve">Võimalusel palume täpsustada mikrokraadide valdkondi: </t>
  </si>
  <si>
    <t>3.1.</t>
  </si>
  <si>
    <t>3.2.</t>
  </si>
  <si>
    <t>3.3.</t>
  </si>
  <si>
    <t>Koostöö valitsusasutuste personalijuhtidega</t>
  </si>
  <si>
    <t>Millises osas ja tegevuste kaudu näete vajadust koostöö tõhustamiseks valitsusasutuste personalijuhtidega?</t>
  </si>
  <si>
    <t>Margit Rannamets, Margit.Rannamets@fin.ee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</si>
</sst>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Roboto Condensed"/>
      <charset val="186"/>
    </font>
    <font>
      <b/>
      <sz val="11"/>
      <color theme="1"/>
      <name val="Roboto Condensed"/>
      <charset val="186"/>
    </font>
    <font>
      <b/>
      <sz val="12"/>
      <color rgb="FF006EB5"/>
      <name val="Roboto Condensed"/>
      <charset val="186"/>
    </font>
    <font>
      <b/>
      <sz val="14"/>
      <color rgb="FF006EB5"/>
      <name val="Roboto Condensed"/>
      <charset val="186"/>
    </font>
    <font>
      <sz val="10"/>
      <color theme="1"/>
      <name val="Roboto Condensed"/>
      <charset val="186"/>
    </font>
    <font>
      <b/>
      <sz val="10"/>
      <color theme="1"/>
      <name val="Roboto Condensed"/>
      <charset val="186"/>
    </font>
    <font>
      <b/>
      <sz val="12"/>
      <color theme="1"/>
      <name val="Roboto Condensed"/>
      <charset val="186"/>
    </font>
    <font>
      <sz val="8"/>
      <color indexed="81"/>
      <name val="Segoe UI"/>
      <family val="2"/>
      <charset val="186"/>
    </font>
    <font>
      <b/>
      <sz val="8"/>
      <color indexed="81"/>
      <name val="Segoe UI"/>
      <family val="2"/>
      <charset val="186"/>
    </font>
    <font>
      <b/>
      <u/>
      <sz val="8"/>
      <color indexed="81"/>
      <name val="Segoe UI"/>
      <family val="2"/>
      <charset val="186"/>
    </font>
    <font>
      <sz val="11"/>
      <color theme="1"/>
      <name val="Calibri"/>
      <family val="2"/>
      <charset val="186"/>
      <scheme val="minor"/>
    </font>
    <font>
      <b/>
      <u/>
      <sz val="10"/>
      <color theme="1"/>
      <name val="Roboto Condensed"/>
      <charset val="186"/>
    </font>
    <font>
      <sz val="9"/>
      <color indexed="81"/>
      <name val="Segoe UI"/>
      <family val="2"/>
      <charset val="186"/>
    </font>
    <font>
      <u/>
      <sz val="8"/>
      <color indexed="81"/>
      <name val="Segoe UI"/>
      <family val="2"/>
      <charset val="186"/>
    </font>
    <font>
      <i/>
      <u/>
      <sz val="8"/>
      <color indexed="81"/>
      <name val="Segoe UI"/>
      <family val="2"/>
      <charset val="186"/>
    </font>
    <font>
      <i/>
      <sz val="8"/>
      <color indexed="81"/>
      <name val="Segoe UI"/>
      <family val="2"/>
      <charset val="186"/>
    </font>
    <font>
      <i/>
      <sz val="10"/>
      <color theme="1"/>
      <name val="Roboto Condensed"/>
      <charset val="186"/>
    </font>
    <font>
      <i/>
      <sz val="10"/>
      <color rgb="FFFF0000"/>
      <name val="Roboto Condensed"/>
      <charset val="186"/>
    </font>
    <font>
      <sz val="11"/>
      <color rgb="FFFF0000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color theme="1"/>
      <name val="Roboto Condensed"/>
      <charset val="186"/>
    </font>
    <font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D9EB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0" fontId="22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0" borderId="0" xfId="0" applyFont="1"/>
    <xf numFmtId="0" fontId="4" fillId="0" borderId="0" xfId="0" applyFont="1"/>
    <xf numFmtId="0" fontId="6" fillId="2" borderId="3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6" fillId="2" borderId="5" xfId="0" applyFont="1" applyFill="1" applyBorder="1"/>
    <xf numFmtId="0" fontId="7" fillId="0" borderId="0" xfId="0" applyFont="1"/>
    <xf numFmtId="0" fontId="7" fillId="2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left" wrapText="1"/>
    </xf>
    <xf numFmtId="0" fontId="12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2" fontId="5" fillId="0" borderId="0" xfId="0" applyNumberFormat="1" applyFont="1"/>
    <xf numFmtId="164" fontId="5" fillId="3" borderId="1" xfId="0" applyNumberFormat="1" applyFont="1" applyFill="1" applyBorder="1"/>
    <xf numFmtId="9" fontId="5" fillId="3" borderId="1" xfId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horizontal="center"/>
    </xf>
    <xf numFmtId="0" fontId="21" fillId="6" borderId="1" xfId="0" applyFont="1" applyFill="1" applyBorder="1"/>
    <xf numFmtId="0" fontId="0" fillId="0" borderId="1" xfId="0" applyBorder="1"/>
    <xf numFmtId="0" fontId="23" fillId="0" borderId="1" xfId="2" applyFont="1" applyFill="1" applyBorder="1" applyAlignment="1">
      <alignment horizontal="left" vertical="top" wrapText="1"/>
    </xf>
    <xf numFmtId="0" fontId="11" fillId="0" borderId="1" xfId="3" applyFill="1" applyBorder="1" applyAlignment="1">
      <alignment wrapText="1"/>
    </xf>
    <xf numFmtId="0" fontId="24" fillId="7" borderId="0" xfId="4" applyFont="1" applyFill="1" applyAlignment="1">
      <alignment horizontal="center" wrapText="1"/>
    </xf>
    <xf numFmtId="0" fontId="25" fillId="8" borderId="0" xfId="0" applyFont="1" applyFill="1"/>
    <xf numFmtId="0" fontId="0" fillId="8" borderId="0" xfId="0" applyFill="1"/>
    <xf numFmtId="0" fontId="23" fillId="6" borderId="1" xfId="2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16" fontId="21" fillId="0" borderId="1" xfId="0" applyNumberFormat="1" applyFont="1" applyBorder="1"/>
    <xf numFmtId="0" fontId="5" fillId="10" borderId="1" xfId="0" applyFont="1" applyFill="1" applyBorder="1"/>
    <xf numFmtId="0" fontId="5" fillId="10" borderId="0" xfId="0" applyFont="1" applyFill="1"/>
    <xf numFmtId="0" fontId="23" fillId="0" borderId="6" xfId="2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23" fillId="6" borderId="1" xfId="2" applyFont="1" applyFill="1" applyBorder="1" applyAlignment="1">
      <alignment horizontal="left" vertical="top" wrapText="1"/>
    </xf>
  </cellXfs>
  <cellStyles count="5">
    <cellStyle name="20% – rõhk1" xfId="3" builtinId="30"/>
    <cellStyle name="Normaallaad" xfId="0" builtinId="0"/>
    <cellStyle name="Normaallaad 5" xfId="4" xr:uid="{ACC8A463-4913-4269-A83A-8E68E3FEBA46}"/>
    <cellStyle name="Protsent" xfId="1" builtinId="5"/>
    <cellStyle name="Rõhk1" xfId="2" builtinId="29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9D9EB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55880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teenistujate arv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628650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15900"/>
          <a:ext cx="5670550" cy="412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või valitsuse liikmeid.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1041400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141986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Palgastatistika perioodil 01.01.2023-31.12.2023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1041400</xdr:colOff>
      <xdr:row>4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228600"/>
          <a:ext cx="14198600" cy="723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Ametnike põhipalk ja muutuvpalk ning nende teenistusülesannete täitmisest tulenev muu tulu 2023. aastal.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Palgaandmed lähevad vastavalt ATS § 65 lg 2 ja lg 4 </a:t>
          </a:r>
          <a:r>
            <a:rPr lang="et-EE" sz="1000" b="1" i="0" u="sng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avalikustamiseks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:  Ametnike (ja ATS §65 lg 4 mainitud töölepinguliste töötajate) põhipalk ja muutuvpalk ning tema teenistusülesannetest tulenev muu tulu kogusummana eelmise kalendriaasta kohta avalikustatakse avaliku teenistuse kesksel veebilehel hiljemalt 1. mail.</a:t>
          </a:r>
        </a:p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 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ATS §65 lg 4 mainitud isik täidab abistavaid või nõustavaid ülesandeid nt volikogu esimehe või aseesimehe, vallavanema või linnapea või valla- või linnavalitsuse liikme juures kuni nimetatud isiku volituste või fraktsiooni tegevuse lõppemiseni. Selline abistavaid või nõustavaid ülesandeid täitev isik teeb tööd tähtajalise töölepingu alusel.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3</xdr:col>
      <xdr:colOff>2063750</xdr:colOff>
      <xdr:row>0</xdr:row>
      <xdr:rowOff>368300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45FC47-3676-4590-BA56-D324BE1B6B8F}"/>
            </a:ext>
          </a:extLst>
        </xdr:cNvPr>
        <xdr:cNvSpPr txBox="1"/>
      </xdr:nvSpPr>
      <xdr:spPr>
        <a:xfrm>
          <a:off x="0" y="6350"/>
          <a:ext cx="8674100" cy="3619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600" b="1">
              <a:solidFill>
                <a:schemeClr val="accent5">
                  <a:lumMod val="7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</a:rPr>
            <a:t>Strateegilise personalijuhtimise näitajad</a:t>
          </a:r>
        </a:p>
      </xdr:txBody>
    </xdr:sp>
    <xdr:clientData/>
  </xdr:twoCellAnchor>
  <xdr:twoCellAnchor>
    <xdr:from>
      <xdr:col>0</xdr:col>
      <xdr:colOff>0</xdr:colOff>
      <xdr:row>0</xdr:row>
      <xdr:rowOff>365125</xdr:rowOff>
    </xdr:from>
    <xdr:to>
      <xdr:col>4</xdr:col>
      <xdr:colOff>0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4532FF-C263-4FED-BFEC-F97694DC2279}"/>
            </a:ext>
          </a:extLst>
        </xdr:cNvPr>
        <xdr:cNvSpPr txBox="1"/>
      </xdr:nvSpPr>
      <xdr:spPr>
        <a:xfrm>
          <a:off x="0" y="365125"/>
          <a:ext cx="8680450" cy="555625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Kuivõrd hõlmab strateegiline personalijuhtimine kõiki personalipoliitika tegevusi, palume käesolevas küsimustikus anda vastused selekteeritud valdkondadele. Vastused on sisendiks riigiülese strateegilise personalijuhtimise tegevustele (vt täpsemalt - https://www.fin.ee/riik-ja-omavalitsused-planeeringud/avalik-teenistus/strateegiline-personalijuhtimine)</a:t>
          </a:r>
          <a:r>
            <a:rPr lang="et-EE" sz="1000" baseline="0">
              <a:latin typeface="Roboto Condensed" panose="02000000000000000000" pitchFamily="2" charset="0"/>
              <a:ea typeface="Roboto Condensed" panose="02000000000000000000" pitchFamily="2" charset="0"/>
            </a:rPr>
            <a:t> ja omavaheliste parimate praktikate jagamistele.</a:t>
          </a:r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 Kui selle osa täitmisel tekib küsimusi, siis palume neist märku anda Maris.Lanno@fin.ee.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72517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 seisuga 31.12.2023</a:t>
          </a:r>
        </a:p>
      </xdr:txBody>
    </xdr:sp>
    <xdr:clientData/>
  </xdr:twoCellAnchor>
  <xdr:twoCellAnchor>
    <xdr:from>
      <xdr:col>0</xdr:col>
      <xdr:colOff>0</xdr:colOff>
      <xdr:row>0</xdr:row>
      <xdr:rowOff>222250</xdr:rowOff>
    </xdr:from>
    <xdr:to>
      <xdr:col>8</xdr:col>
      <xdr:colOff>0</xdr:colOff>
      <xdr:row>0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22250"/>
          <a:ext cx="9391650" cy="87312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ega valitsuse liikmeid.   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Esitada nii linnapea/vallavanema, abilinnapea/abivallavanemate, ametnike kui ka töölepinguliste töötajate andmed, kes töötavad kohaliku omavalitsuse üksuse ametiasutustes (avaliku teenistuse seaduse § 6 lg 3 mõistes).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lehel k</a:t>
          </a:r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ajastada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personali andmed, kes olid tööl seisuga 31.12. </a:t>
          </a:r>
          <a:r>
            <a:rPr lang="et-EE" sz="1000" b="1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Mitte kajastada aasta jooksul töölt lahkunud personali, kes reaalselt 31.12 seisuga tööl ei olnud.</a:t>
          </a:r>
          <a:endParaRPr lang="et-EE" sz="1000" b="1" u="sng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254000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724650" cy="2540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Lahkumised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257175</xdr:rowOff>
    </xdr:from>
    <xdr:to>
      <xdr:col>6</xdr:col>
      <xdr:colOff>0</xdr:colOff>
      <xdr:row>0</xdr:row>
      <xdr:rowOff>819150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7175"/>
          <a:ext cx="6276975" cy="561975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pikaajalisele puhkusele läinud isikuid ning isikuid, kes on asutusesiseselt või asutuste liitmisel ametikohta vahetanud. </a:t>
          </a:r>
          <a:r>
            <a:rPr lang="et-EE" sz="1000" b="0" i="0" u="none" baseline="0">
              <a:solidFill>
                <a:schemeClr val="dk1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Samuti mitte kajastada teenistuja üleviimist, kui asutuste liitmisel viidi teenistuja ühest asutusest teise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215900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007100" cy="215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Tulemised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971550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15900"/>
          <a:ext cx="5895975" cy="755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pikaajaliselt puhkuselt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naasnud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isikuid ning isikuid, kes on asutusesiseselt või asutuste liitmisel ametikohta vahetanud (nt liikunud spetsialisti ametikohalt juhtivspetsialisti ametikohale). Samuti mitte kajastada teenistuja üleviimist, kui asutuste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liitmisel viidi teenistuja ühest asutusest teise.</a:t>
          </a:r>
          <a:endParaRPr lang="et-EE" sz="1000" b="0" i="0" u="none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8EAAF8-0345-4F10-BAFF-6410C906E263}"/>
            </a:ext>
          </a:extLst>
        </xdr:cNvPr>
        <xdr:cNvSpPr txBox="1"/>
      </xdr:nvSpPr>
      <xdr:spPr>
        <a:xfrm>
          <a:off x="0" y="0"/>
          <a:ext cx="54991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05AFF1-B5CB-DF60-427F-6ECD67786EEF}"/>
            </a:ext>
          </a:extLst>
        </xdr:cNvPr>
        <xdr:cNvSpPr txBox="1"/>
      </xdr:nvSpPr>
      <xdr:spPr>
        <a:xfrm>
          <a:off x="0" y="266700"/>
          <a:ext cx="5499100" cy="2159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baseline="0">
              <a:latin typeface="Roboto Condensed" panose="02000000000000000000" pitchFamily="2" charset="0"/>
              <a:ea typeface="Roboto Condensed" panose="02000000000000000000" pitchFamily="2" charset="0"/>
            </a:rPr>
            <a:t>Tabel 1. KOV ametiasutuste koolitus- ja tööjõukulu ning koolitustel osalejate arv </a:t>
          </a:r>
          <a:endParaRPr lang="et-EE" sz="1000" b="1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44196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6350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6D61-2ED3-D6AA-1658-EA24B62BD255}"/>
            </a:ext>
          </a:extLst>
        </xdr:cNvPr>
        <xdr:cNvSpPr txBox="1"/>
      </xdr:nvSpPr>
      <xdr:spPr>
        <a:xfrm>
          <a:off x="0" y="266700"/>
          <a:ext cx="5499100" cy="2222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>
              <a:latin typeface="Roboto Condensed" panose="02000000000000000000" pitchFamily="2" charset="0"/>
              <a:ea typeface="Roboto Condensed" panose="02000000000000000000" pitchFamily="2" charset="0"/>
            </a:rPr>
            <a:t>Tabel 2. Millised olid erinevate koolitusvaldkondade mahud 2023. aastal?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79248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HindamisE statistika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1092200</xdr:colOff>
      <xdr:row>0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880600" cy="2413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Värbamise 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241300</xdr:rowOff>
    </xdr:from>
    <xdr:to>
      <xdr:col>10</xdr:col>
      <xdr:colOff>0</xdr:colOff>
      <xdr:row>0</xdr:row>
      <xdr:rowOff>869950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241300"/>
          <a:ext cx="9271000" cy="628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Palun sisestage kõikide personaliotsingute andmed (avalikud konkursid, sisekonkursid ja konkursita personaliotsingud) nii ametnike kui ka töölepinguliste teenistuskohtade kohta. Värbamiste all kajastatakse personaliotsing ka siis, kui konkurssi ei korraldatud,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sel juhul tuleb personaliotsingu tüübiks märkida </a:t>
          </a:r>
          <a:r>
            <a:rPr lang="et-EE" sz="1000" b="0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"konkursita personaliotsing"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. Värbamiste all mitte kajastada inimeste värbamist poliitiliste kohtadele (vallavanem, linnapea, abivallavanem, abilinnapea) ning hallatavate asutuste juhtide värbamist.</a:t>
          </a:r>
          <a:endParaRPr lang="et-EE" sz="1000" b="0" u="none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73125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palk </a:t>
          </a:r>
          <a:endParaRPr lang="et-EE" sz="1400" b="1" u="none" cap="none" baseline="0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A15" sqref="A15"/>
    </sheetView>
  </sheetViews>
  <sheetFormatPr defaultRowHeight="14.5" x14ac:dyDescent="0.35"/>
  <cols>
    <col min="1" max="1" width="30.453125" customWidth="1"/>
    <col min="2" max="2" width="36.36328125" customWidth="1"/>
  </cols>
  <sheetData>
    <row r="1" spans="1:2" ht="18" x14ac:dyDescent="0.4">
      <c r="A1" s="8" t="s">
        <v>203</v>
      </c>
      <c r="B1" s="1"/>
    </row>
    <row r="2" spans="1:2" x14ac:dyDescent="0.35">
      <c r="A2" s="1"/>
      <c r="B2" s="1"/>
    </row>
    <row r="3" spans="1:2" ht="15.5" x14ac:dyDescent="0.35">
      <c r="A3" s="14" t="s">
        <v>108</v>
      </c>
      <c r="B3" s="3"/>
    </row>
    <row r="4" spans="1:2" x14ac:dyDescent="0.35">
      <c r="A4" s="4" t="s">
        <v>28</v>
      </c>
      <c r="B4" s="4"/>
    </row>
    <row r="5" spans="1:2" x14ac:dyDescent="0.35">
      <c r="A5" s="4" t="s">
        <v>109</v>
      </c>
      <c r="B5" s="4"/>
    </row>
    <row r="6" spans="1:2" x14ac:dyDescent="0.35">
      <c r="A6" s="4" t="s">
        <v>110</v>
      </c>
      <c r="B6" s="4"/>
    </row>
    <row r="7" spans="1:2" x14ac:dyDescent="0.35">
      <c r="A7" s="4" t="s">
        <v>111</v>
      </c>
      <c r="B7" s="4"/>
    </row>
    <row r="8" spans="1:2" x14ac:dyDescent="0.35">
      <c r="A8" s="4" t="s">
        <v>112</v>
      </c>
      <c r="B8" s="4"/>
    </row>
    <row r="9" spans="1:2" x14ac:dyDescent="0.35">
      <c r="A9" s="1"/>
      <c r="B9" s="1"/>
    </row>
    <row r="10" spans="1:2" x14ac:dyDescent="0.35">
      <c r="A10" s="1"/>
      <c r="B10" s="1"/>
    </row>
    <row r="11" spans="1:2" x14ac:dyDescent="0.35">
      <c r="A11" s="5" t="s">
        <v>113</v>
      </c>
      <c r="B11" s="6"/>
    </row>
    <row r="12" spans="1:2" x14ac:dyDescent="0.35">
      <c r="A12" s="10" t="s">
        <v>115</v>
      </c>
      <c r="B12" s="9" t="s">
        <v>243</v>
      </c>
    </row>
    <row r="13" spans="1:2" x14ac:dyDescent="0.35">
      <c r="A13" s="11" t="s">
        <v>127</v>
      </c>
      <c r="B13" s="12" t="s">
        <v>168</v>
      </c>
    </row>
    <row r="14" spans="1:2" x14ac:dyDescent="0.35">
      <c r="A14" s="1"/>
      <c r="B14" s="1"/>
    </row>
    <row r="15" spans="1:2" ht="15.5" x14ac:dyDescent="0.35">
      <c r="A15" s="13" t="s">
        <v>114</v>
      </c>
      <c r="B15" s="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06" yWindow="373" count="1">
        <x14:dataValidation type="list" allowBlank="1" showInputMessage="1" showErrorMessage="1" prompt="Palun vali nimekirjast." xr:uid="{00000000-0002-0000-0000-000000000000}">
          <x14:formula1>
            <xm:f>Klassifikaatorid!$A$40:$A$118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zoomScale="80" zoomScaleNormal="80" workbookViewId="0">
      <selection activeCell="J1" sqref="J1"/>
    </sheetView>
  </sheetViews>
  <sheetFormatPr defaultRowHeight="14.5" x14ac:dyDescent="0.35"/>
  <cols>
    <col min="1" max="1" width="10.90625" customWidth="1"/>
    <col min="2" max="2" width="37.36328125" style="15" bestFit="1" customWidth="1"/>
    <col min="3" max="3" width="19.453125" style="15" customWidth="1"/>
    <col min="4" max="5" width="14.6328125" style="15" customWidth="1"/>
    <col min="6" max="6" width="17.36328125" style="15" customWidth="1"/>
    <col min="7" max="7" width="14.6328125" style="15" customWidth="1"/>
  </cols>
  <sheetData>
    <row r="1" spans="1:7" ht="87" customHeight="1" x14ac:dyDescent="0.35">
      <c r="A1" s="17" t="s">
        <v>28</v>
      </c>
      <c r="B1" s="17"/>
      <c r="C1" s="17" t="s">
        <v>210</v>
      </c>
      <c r="D1" s="17" t="s">
        <v>174</v>
      </c>
      <c r="E1" s="17" t="s">
        <v>164</v>
      </c>
      <c r="F1" s="17" t="s">
        <v>211</v>
      </c>
      <c r="G1" s="17" t="s">
        <v>212</v>
      </c>
    </row>
    <row r="2" spans="1:7" x14ac:dyDescent="0.35">
      <c r="A2" s="19" t="str">
        <f>IF(Kontaktandmed!$B$4=0,"",Kontaktandmed!$B$4)</f>
        <v/>
      </c>
      <c r="B2" s="19" t="s">
        <v>116</v>
      </c>
      <c r="C2" s="19">
        <f>SUM(C3:C5)</f>
        <v>0</v>
      </c>
      <c r="D2" s="19">
        <f t="shared" ref="D2:E2" si="0">SUM(D3:D5)</f>
        <v>0</v>
      </c>
      <c r="E2" s="19">
        <f t="shared" si="0"/>
        <v>0</v>
      </c>
      <c r="F2" s="19" t="e">
        <f>D2/C2/12</f>
        <v>#DIV/0!</v>
      </c>
      <c r="G2" s="19" t="e">
        <f>(D2+E2)/C2</f>
        <v>#DIV/0!</v>
      </c>
    </row>
    <row r="3" spans="1:7" x14ac:dyDescent="0.35">
      <c r="A3" s="19" t="str">
        <f>IF(Kontaktandmed!$B$4=0,"",Kontaktandmed!$B$4)</f>
        <v/>
      </c>
      <c r="B3" s="21" t="s">
        <v>165</v>
      </c>
      <c r="C3" s="34"/>
      <c r="D3" s="34"/>
      <c r="E3" s="34"/>
      <c r="F3" s="19" t="e">
        <f>D3/C3/12</f>
        <v>#DIV/0!</v>
      </c>
      <c r="G3" s="19" t="e">
        <f>(D3+E3)/C3</f>
        <v>#DIV/0!</v>
      </c>
    </row>
    <row r="4" spans="1:7" x14ac:dyDescent="0.35">
      <c r="A4" s="19" t="str">
        <f>IF(Kontaktandmed!$B$4=0,"",Kontaktandmed!$B$4)</f>
        <v/>
      </c>
      <c r="B4" s="21" t="s">
        <v>119</v>
      </c>
      <c r="C4" s="34"/>
      <c r="D4" s="34"/>
      <c r="E4" s="34"/>
      <c r="F4" s="19" t="e">
        <f>D4/C4/12</f>
        <v>#DIV/0!</v>
      </c>
      <c r="G4" s="19" t="e">
        <f t="shared" ref="G4" si="1">(D4+E4)/C4</f>
        <v>#DIV/0!</v>
      </c>
    </row>
    <row r="5" spans="1:7" x14ac:dyDescent="0.35">
      <c r="A5" s="19" t="str">
        <f>IF(Kontaktandmed!$B$4=0,"",Kontaktandmed!$B$4)</f>
        <v/>
      </c>
      <c r="B5" s="21" t="s">
        <v>120</v>
      </c>
      <c r="C5" s="24"/>
      <c r="D5" s="24"/>
      <c r="E5" s="24"/>
      <c r="F5" s="19" t="e">
        <f>D5/C5/12</f>
        <v>#DIV/0!</v>
      </c>
      <c r="G5" s="19" t="e">
        <f>(D5+E5)/C5</f>
        <v>#DIV/0!</v>
      </c>
    </row>
    <row r="6" spans="1:7" x14ac:dyDescent="0.35">
      <c r="B6" s="31"/>
      <c r="C6" s="32"/>
      <c r="D6" s="3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zoomScaleNormal="100" workbookViewId="0">
      <pane ySplit="6" topLeftCell="A40" activePane="bottomLeft" state="frozen"/>
      <selection pane="bottomLeft" activeCell="I19" sqref="I19"/>
    </sheetView>
  </sheetViews>
  <sheetFormatPr defaultRowHeight="14.5" x14ac:dyDescent="0.35"/>
  <cols>
    <col min="1" max="1" width="15.54296875" style="15" bestFit="1" customWidth="1"/>
    <col min="2" max="2" width="7.6328125" style="15" bestFit="1" customWidth="1"/>
    <col min="3" max="3" width="14.54296875" style="15" bestFit="1" customWidth="1"/>
    <col min="4" max="4" width="13" style="15" customWidth="1"/>
    <col min="5" max="5" width="8.54296875" style="15" bestFit="1" customWidth="1"/>
    <col min="6" max="6" width="13.6328125" style="15" bestFit="1" customWidth="1"/>
    <col min="7" max="7" width="13.6328125" style="15" customWidth="1"/>
    <col min="8" max="8" width="9.36328125" style="15" bestFit="1" customWidth="1"/>
    <col min="9" max="9" width="13.36328125" style="15" bestFit="1" customWidth="1"/>
    <col min="10" max="10" width="23.36328125" style="15" bestFit="1" customWidth="1"/>
    <col min="11" max="11" width="23.453125" style="15" bestFit="1" customWidth="1"/>
    <col min="12" max="12" width="15" style="15" bestFit="1" customWidth="1"/>
    <col min="13" max="13" width="15.453125" style="15" bestFit="1" customWidth="1"/>
    <col min="14" max="14" width="14" style="15" customWidth="1"/>
  </cols>
  <sheetData>
    <row r="1" spans="1:15" ht="18" customHeight="1" x14ac:dyDescent="0.35"/>
    <row r="6" spans="1:15" ht="65.5" x14ac:dyDescent="0.35">
      <c r="A6" s="17" t="s">
        <v>28</v>
      </c>
      <c r="B6" s="17" t="s">
        <v>122</v>
      </c>
      <c r="C6" s="17" t="s">
        <v>157</v>
      </c>
      <c r="D6" s="17" t="s">
        <v>182</v>
      </c>
      <c r="E6" s="17" t="s">
        <v>158</v>
      </c>
      <c r="F6" s="17" t="s">
        <v>159</v>
      </c>
      <c r="G6" s="17" t="s">
        <v>183</v>
      </c>
      <c r="H6" s="17" t="s">
        <v>167</v>
      </c>
      <c r="I6" s="17" t="s">
        <v>166</v>
      </c>
      <c r="J6" s="17" t="s">
        <v>162</v>
      </c>
      <c r="K6" s="17" t="s">
        <v>161</v>
      </c>
      <c r="L6" s="17" t="s">
        <v>160</v>
      </c>
      <c r="M6" s="17" t="s">
        <v>163</v>
      </c>
      <c r="N6" s="17" t="s">
        <v>184</v>
      </c>
      <c r="O6" s="39" t="s">
        <v>187</v>
      </c>
    </row>
    <row r="7" spans="1:15" x14ac:dyDescent="0.35">
      <c r="A7" s="19" t="str">
        <f>IF(Kontaktandmed!$B$4=0,"",Kontaktandmed!$B$4)</f>
        <v/>
      </c>
      <c r="L7" s="28">
        <f>SUM(H7:K7)</f>
        <v>0</v>
      </c>
      <c r="O7" s="41">
        <f>(COUNTIFS(A7:A4000,"&gt; "))-(COUNTIFS('2. Personalistatistika'!C2:C4000,"&gt; ")-COUNTIFS('2. Personalistatistika'!C2:C4000,"Töötajad"))-(COUNTIFS('3. Lahkumised'!C2:C4000,"&gt; ")-COUNTIF('3. Lahkumised'!C2:C4000,"Töötajad"))</f>
        <v>0</v>
      </c>
    </row>
    <row r="8" spans="1:15" x14ac:dyDescent="0.35">
      <c r="A8" s="19" t="str">
        <f>IF(Kontaktandmed!$B$4=0,"",Kontaktandmed!$B$4)</f>
        <v/>
      </c>
      <c r="L8" s="28">
        <f t="shared" ref="L8:L71" si="0">SUM(H8:K8)</f>
        <v>0</v>
      </c>
    </row>
    <row r="9" spans="1:15" x14ac:dyDescent="0.35">
      <c r="A9" s="19" t="str">
        <f>IF(Kontaktandmed!$B$4=0,"",Kontaktandmed!$B$4)</f>
        <v/>
      </c>
      <c r="L9" s="28">
        <f t="shared" si="0"/>
        <v>0</v>
      </c>
    </row>
    <row r="10" spans="1:15" x14ac:dyDescent="0.35">
      <c r="A10" s="19" t="str">
        <f>IF(Kontaktandmed!$B$4=0,"",Kontaktandmed!$B$4)</f>
        <v/>
      </c>
      <c r="L10" s="28">
        <f t="shared" si="0"/>
        <v>0</v>
      </c>
    </row>
    <row r="11" spans="1:15" x14ac:dyDescent="0.35">
      <c r="A11" s="19" t="str">
        <f>IF(Kontaktandmed!$B$4=0,"",Kontaktandmed!$B$4)</f>
        <v/>
      </c>
      <c r="L11" s="28">
        <f t="shared" si="0"/>
        <v>0</v>
      </c>
    </row>
    <row r="12" spans="1:15" x14ac:dyDescent="0.35">
      <c r="A12" s="19" t="str">
        <f>IF(Kontaktandmed!$B$4=0,"",Kontaktandmed!$B$4)</f>
        <v/>
      </c>
      <c r="L12" s="28">
        <f t="shared" si="0"/>
        <v>0</v>
      </c>
    </row>
    <row r="13" spans="1:15" x14ac:dyDescent="0.35">
      <c r="A13" s="19" t="str">
        <f>IF(Kontaktandmed!$B$4=0,"",Kontaktandmed!$B$4)</f>
        <v/>
      </c>
      <c r="L13" s="28">
        <f t="shared" si="0"/>
        <v>0</v>
      </c>
    </row>
    <row r="14" spans="1:15" x14ac:dyDescent="0.35">
      <c r="A14" s="19" t="str">
        <f>IF(Kontaktandmed!$B$4=0,"",Kontaktandmed!$B$4)</f>
        <v/>
      </c>
      <c r="L14" s="28">
        <f t="shared" si="0"/>
        <v>0</v>
      </c>
    </row>
    <row r="15" spans="1:15" x14ac:dyDescent="0.35">
      <c r="A15" s="19" t="str">
        <f>IF(Kontaktandmed!$B$4=0,"",Kontaktandmed!$B$4)</f>
        <v/>
      </c>
      <c r="L15" s="28">
        <f t="shared" si="0"/>
        <v>0</v>
      </c>
    </row>
    <row r="16" spans="1:15" x14ac:dyDescent="0.35">
      <c r="A16" s="19" t="str">
        <f>IF(Kontaktandmed!$B$4=0,"",Kontaktandmed!$B$4)</f>
        <v/>
      </c>
      <c r="L16" s="28">
        <f t="shared" si="0"/>
        <v>0</v>
      </c>
    </row>
    <row r="17" spans="1:12" x14ac:dyDescent="0.35">
      <c r="A17" s="19" t="str">
        <f>IF(Kontaktandmed!$B$4=0,"",Kontaktandmed!$B$4)</f>
        <v/>
      </c>
      <c r="L17" s="28">
        <f t="shared" si="0"/>
        <v>0</v>
      </c>
    </row>
    <row r="18" spans="1:12" x14ac:dyDescent="0.35">
      <c r="A18" s="19" t="str">
        <f>IF(Kontaktandmed!$B$4=0,"",Kontaktandmed!$B$4)</f>
        <v/>
      </c>
      <c r="L18" s="28">
        <f t="shared" si="0"/>
        <v>0</v>
      </c>
    </row>
    <row r="19" spans="1:12" x14ac:dyDescent="0.35">
      <c r="A19" s="19" t="str">
        <f>IF(Kontaktandmed!$B$4=0,"",Kontaktandmed!$B$4)</f>
        <v/>
      </c>
      <c r="L19" s="28">
        <f t="shared" si="0"/>
        <v>0</v>
      </c>
    </row>
    <row r="20" spans="1:12" x14ac:dyDescent="0.35">
      <c r="A20" s="19" t="str">
        <f>IF(Kontaktandmed!$B$4=0,"",Kontaktandmed!$B$4)</f>
        <v/>
      </c>
      <c r="L20" s="28">
        <f t="shared" si="0"/>
        <v>0</v>
      </c>
    </row>
    <row r="21" spans="1:12" x14ac:dyDescent="0.35">
      <c r="A21" s="19" t="str">
        <f>IF(Kontaktandmed!$B$4=0,"",Kontaktandmed!$B$4)</f>
        <v/>
      </c>
      <c r="L21" s="28">
        <f t="shared" si="0"/>
        <v>0</v>
      </c>
    </row>
    <row r="22" spans="1:12" x14ac:dyDescent="0.35">
      <c r="A22" s="19" t="str">
        <f>IF(Kontaktandmed!$B$4=0,"",Kontaktandmed!$B$4)</f>
        <v/>
      </c>
      <c r="L22" s="28">
        <f t="shared" si="0"/>
        <v>0</v>
      </c>
    </row>
    <row r="23" spans="1:12" x14ac:dyDescent="0.35">
      <c r="A23" s="19" t="str">
        <f>IF(Kontaktandmed!$B$4=0,"",Kontaktandmed!$B$4)</f>
        <v/>
      </c>
      <c r="L23" s="28">
        <f t="shared" si="0"/>
        <v>0</v>
      </c>
    </row>
    <row r="24" spans="1:12" x14ac:dyDescent="0.35">
      <c r="A24" s="19" t="str">
        <f>IF(Kontaktandmed!$B$4=0,"",Kontaktandmed!$B$4)</f>
        <v/>
      </c>
      <c r="L24" s="28">
        <f t="shared" si="0"/>
        <v>0</v>
      </c>
    </row>
    <row r="25" spans="1:12" x14ac:dyDescent="0.35">
      <c r="A25" s="19" t="str">
        <f>IF(Kontaktandmed!$B$4=0,"",Kontaktandmed!$B$4)</f>
        <v/>
      </c>
      <c r="L25" s="28">
        <f t="shared" si="0"/>
        <v>0</v>
      </c>
    </row>
    <row r="26" spans="1:12" x14ac:dyDescent="0.35">
      <c r="A26" s="19" t="str">
        <f>IF(Kontaktandmed!$B$4=0,"",Kontaktandmed!$B$4)</f>
        <v/>
      </c>
      <c r="L26" s="28">
        <f t="shared" si="0"/>
        <v>0</v>
      </c>
    </row>
    <row r="27" spans="1:12" x14ac:dyDescent="0.35">
      <c r="A27" s="19" t="str">
        <f>IF(Kontaktandmed!$B$4=0,"",Kontaktandmed!$B$4)</f>
        <v/>
      </c>
      <c r="L27" s="28">
        <f t="shared" si="0"/>
        <v>0</v>
      </c>
    </row>
    <row r="28" spans="1:12" x14ac:dyDescent="0.35">
      <c r="A28" s="19" t="str">
        <f>IF(Kontaktandmed!$B$4=0,"",Kontaktandmed!$B$4)</f>
        <v/>
      </c>
      <c r="L28" s="28">
        <f t="shared" si="0"/>
        <v>0</v>
      </c>
    </row>
    <row r="29" spans="1:12" x14ac:dyDescent="0.35">
      <c r="A29" s="19" t="str">
        <f>IF(Kontaktandmed!$B$4=0,"",Kontaktandmed!$B$4)</f>
        <v/>
      </c>
      <c r="L29" s="28">
        <f t="shared" si="0"/>
        <v>0</v>
      </c>
    </row>
    <row r="30" spans="1:12" x14ac:dyDescent="0.35">
      <c r="A30" s="19" t="str">
        <f>IF(Kontaktandmed!$B$4=0,"",Kontaktandmed!$B$4)</f>
        <v/>
      </c>
      <c r="L30" s="28">
        <f t="shared" si="0"/>
        <v>0</v>
      </c>
    </row>
    <row r="31" spans="1:12" x14ac:dyDescent="0.35">
      <c r="A31" s="19" t="str">
        <f>IF(Kontaktandmed!$B$4=0,"",Kontaktandmed!$B$4)</f>
        <v/>
      </c>
      <c r="L31" s="28">
        <f t="shared" si="0"/>
        <v>0</v>
      </c>
    </row>
    <row r="32" spans="1:12" x14ac:dyDescent="0.35">
      <c r="A32" s="19" t="str">
        <f>IF(Kontaktandmed!$B$4=0,"",Kontaktandmed!$B$4)</f>
        <v/>
      </c>
      <c r="L32" s="28">
        <f t="shared" si="0"/>
        <v>0</v>
      </c>
    </row>
    <row r="33" spans="1:12" x14ac:dyDescent="0.35">
      <c r="A33" s="19" t="str">
        <f>IF(Kontaktandmed!$B$4=0,"",Kontaktandmed!$B$4)</f>
        <v/>
      </c>
      <c r="L33" s="28">
        <f t="shared" si="0"/>
        <v>0</v>
      </c>
    </row>
    <row r="34" spans="1:12" x14ac:dyDescent="0.35">
      <c r="A34" s="19" t="str">
        <f>IF(Kontaktandmed!$B$4=0,"",Kontaktandmed!$B$4)</f>
        <v/>
      </c>
      <c r="L34" s="28">
        <f t="shared" si="0"/>
        <v>0</v>
      </c>
    </row>
    <row r="35" spans="1:12" x14ac:dyDescent="0.35">
      <c r="A35" s="19" t="str">
        <f>IF(Kontaktandmed!$B$4=0,"",Kontaktandmed!$B$4)</f>
        <v/>
      </c>
      <c r="L35" s="28">
        <f t="shared" si="0"/>
        <v>0</v>
      </c>
    </row>
    <row r="36" spans="1:12" x14ac:dyDescent="0.35">
      <c r="A36" s="19" t="str">
        <f>IF(Kontaktandmed!$B$4=0,"",Kontaktandmed!$B$4)</f>
        <v/>
      </c>
      <c r="L36" s="28">
        <f t="shared" si="0"/>
        <v>0</v>
      </c>
    </row>
    <row r="37" spans="1:12" x14ac:dyDescent="0.35">
      <c r="A37" s="19" t="str">
        <f>IF(Kontaktandmed!$B$4=0,"",Kontaktandmed!$B$4)</f>
        <v/>
      </c>
      <c r="L37" s="28">
        <f t="shared" si="0"/>
        <v>0</v>
      </c>
    </row>
    <row r="38" spans="1:12" x14ac:dyDescent="0.35">
      <c r="A38" s="19" t="str">
        <f>IF(Kontaktandmed!$B$4=0,"",Kontaktandmed!$B$4)</f>
        <v/>
      </c>
      <c r="L38" s="28">
        <f t="shared" si="0"/>
        <v>0</v>
      </c>
    </row>
    <row r="39" spans="1:12" x14ac:dyDescent="0.35">
      <c r="A39" s="19" t="str">
        <f>IF(Kontaktandmed!$B$4=0,"",Kontaktandmed!$B$4)</f>
        <v/>
      </c>
      <c r="L39" s="28">
        <f t="shared" si="0"/>
        <v>0</v>
      </c>
    </row>
    <row r="40" spans="1:12" x14ac:dyDescent="0.35">
      <c r="A40" s="19" t="str">
        <f>IF(Kontaktandmed!$B$4=0,"",Kontaktandmed!$B$4)</f>
        <v/>
      </c>
      <c r="L40" s="28">
        <f t="shared" si="0"/>
        <v>0</v>
      </c>
    </row>
    <row r="41" spans="1:12" x14ac:dyDescent="0.35">
      <c r="A41" s="19" t="str">
        <f>IF(Kontaktandmed!$B$4=0,"",Kontaktandmed!$B$4)</f>
        <v/>
      </c>
      <c r="L41" s="28">
        <f t="shared" si="0"/>
        <v>0</v>
      </c>
    </row>
    <row r="42" spans="1:12" x14ac:dyDescent="0.35">
      <c r="A42" s="19" t="str">
        <f>IF(Kontaktandmed!$B$4=0,"",Kontaktandmed!$B$4)</f>
        <v/>
      </c>
      <c r="L42" s="28">
        <f t="shared" si="0"/>
        <v>0</v>
      </c>
    </row>
    <row r="43" spans="1:12" x14ac:dyDescent="0.35">
      <c r="A43" s="19" t="str">
        <f>IF(Kontaktandmed!$B$4=0,"",Kontaktandmed!$B$4)</f>
        <v/>
      </c>
      <c r="L43" s="28">
        <f t="shared" si="0"/>
        <v>0</v>
      </c>
    </row>
    <row r="44" spans="1:12" x14ac:dyDescent="0.35">
      <c r="A44" s="19" t="str">
        <f>IF(Kontaktandmed!$B$4=0,"",Kontaktandmed!$B$4)</f>
        <v/>
      </c>
      <c r="L44" s="28">
        <f t="shared" si="0"/>
        <v>0</v>
      </c>
    </row>
    <row r="45" spans="1:12" x14ac:dyDescent="0.35">
      <c r="A45" s="19" t="str">
        <f>IF(Kontaktandmed!$B$4=0,"",Kontaktandmed!$B$4)</f>
        <v/>
      </c>
      <c r="L45" s="28">
        <f t="shared" si="0"/>
        <v>0</v>
      </c>
    </row>
    <row r="46" spans="1:12" x14ac:dyDescent="0.35">
      <c r="A46" s="19" t="str">
        <f>IF(Kontaktandmed!$B$4=0,"",Kontaktandmed!$B$4)</f>
        <v/>
      </c>
      <c r="L46" s="28">
        <f t="shared" si="0"/>
        <v>0</v>
      </c>
    </row>
    <row r="47" spans="1:12" x14ac:dyDescent="0.35">
      <c r="A47" s="19" t="str">
        <f>IF(Kontaktandmed!$B$4=0,"",Kontaktandmed!$B$4)</f>
        <v/>
      </c>
      <c r="L47" s="28">
        <f t="shared" si="0"/>
        <v>0</v>
      </c>
    </row>
    <row r="48" spans="1:12" x14ac:dyDescent="0.35">
      <c r="A48" s="19" t="str">
        <f>IF(Kontaktandmed!$B$4=0,"",Kontaktandmed!$B$4)</f>
        <v/>
      </c>
      <c r="L48" s="28">
        <f t="shared" si="0"/>
        <v>0</v>
      </c>
    </row>
    <row r="49" spans="1:12" x14ac:dyDescent="0.35">
      <c r="A49" s="19" t="str">
        <f>IF(Kontaktandmed!$B$4=0,"",Kontaktandmed!$B$4)</f>
        <v/>
      </c>
      <c r="L49" s="28">
        <f t="shared" si="0"/>
        <v>0</v>
      </c>
    </row>
    <row r="50" spans="1:12" x14ac:dyDescent="0.35">
      <c r="A50" s="19" t="str">
        <f>IF(Kontaktandmed!$B$4=0,"",Kontaktandmed!$B$4)</f>
        <v/>
      </c>
      <c r="L50" s="28">
        <f t="shared" si="0"/>
        <v>0</v>
      </c>
    </row>
    <row r="51" spans="1:12" x14ac:dyDescent="0.35">
      <c r="A51" s="19" t="str">
        <f>IF(Kontaktandmed!$B$4=0,"",Kontaktandmed!$B$4)</f>
        <v/>
      </c>
      <c r="L51" s="28">
        <f t="shared" si="0"/>
        <v>0</v>
      </c>
    </row>
    <row r="52" spans="1:12" x14ac:dyDescent="0.35">
      <c r="A52" s="19" t="str">
        <f>IF(Kontaktandmed!$B$4=0,"",Kontaktandmed!$B$4)</f>
        <v/>
      </c>
      <c r="L52" s="28">
        <f t="shared" si="0"/>
        <v>0</v>
      </c>
    </row>
    <row r="53" spans="1:12" x14ac:dyDescent="0.35">
      <c r="A53" s="19" t="str">
        <f>IF(Kontaktandmed!$B$4=0,"",Kontaktandmed!$B$4)</f>
        <v/>
      </c>
      <c r="L53" s="28">
        <f t="shared" si="0"/>
        <v>0</v>
      </c>
    </row>
    <row r="54" spans="1:12" x14ac:dyDescent="0.35">
      <c r="A54" s="19" t="str">
        <f>IF(Kontaktandmed!$B$4=0,"",Kontaktandmed!$B$4)</f>
        <v/>
      </c>
      <c r="L54" s="28">
        <f t="shared" si="0"/>
        <v>0</v>
      </c>
    </row>
    <row r="55" spans="1:12" x14ac:dyDescent="0.35">
      <c r="A55" s="19" t="str">
        <f>IF(Kontaktandmed!$B$4=0,"",Kontaktandmed!$B$4)</f>
        <v/>
      </c>
      <c r="L55" s="28">
        <f t="shared" si="0"/>
        <v>0</v>
      </c>
    </row>
    <row r="56" spans="1:12" x14ac:dyDescent="0.35">
      <c r="A56" s="19" t="str">
        <f>IF(Kontaktandmed!$B$4=0,"",Kontaktandmed!$B$4)</f>
        <v/>
      </c>
      <c r="L56" s="28">
        <f t="shared" si="0"/>
        <v>0</v>
      </c>
    </row>
    <row r="57" spans="1:12" x14ac:dyDescent="0.35">
      <c r="A57" s="19" t="str">
        <f>IF(Kontaktandmed!$B$4=0,"",Kontaktandmed!$B$4)</f>
        <v/>
      </c>
      <c r="L57" s="28">
        <f t="shared" si="0"/>
        <v>0</v>
      </c>
    </row>
    <row r="58" spans="1:12" x14ac:dyDescent="0.35">
      <c r="A58" s="19" t="str">
        <f>IF(Kontaktandmed!$B$4=0,"",Kontaktandmed!$B$4)</f>
        <v/>
      </c>
      <c r="L58" s="28">
        <f t="shared" si="0"/>
        <v>0</v>
      </c>
    </row>
    <row r="59" spans="1:12" x14ac:dyDescent="0.35">
      <c r="A59" s="19" t="str">
        <f>IF(Kontaktandmed!$B$4=0,"",Kontaktandmed!$B$4)</f>
        <v/>
      </c>
      <c r="L59" s="28">
        <f t="shared" si="0"/>
        <v>0</v>
      </c>
    </row>
    <row r="60" spans="1:12" x14ac:dyDescent="0.35">
      <c r="A60" s="19" t="str">
        <f>IF(Kontaktandmed!$B$4=0,"",Kontaktandmed!$B$4)</f>
        <v/>
      </c>
      <c r="L60" s="28">
        <f t="shared" si="0"/>
        <v>0</v>
      </c>
    </row>
    <row r="61" spans="1:12" x14ac:dyDescent="0.35">
      <c r="A61" s="19" t="str">
        <f>IF(Kontaktandmed!$B$4=0,"",Kontaktandmed!$B$4)</f>
        <v/>
      </c>
      <c r="L61" s="28">
        <f t="shared" si="0"/>
        <v>0</v>
      </c>
    </row>
    <row r="62" spans="1:12" x14ac:dyDescent="0.35">
      <c r="A62" s="19" t="str">
        <f>IF(Kontaktandmed!$B$4=0,"",Kontaktandmed!$B$4)</f>
        <v/>
      </c>
      <c r="L62" s="28">
        <f t="shared" si="0"/>
        <v>0</v>
      </c>
    </row>
    <row r="63" spans="1:12" x14ac:dyDescent="0.35">
      <c r="A63" s="19" t="str">
        <f>IF(Kontaktandmed!$B$4=0,"",Kontaktandmed!$B$4)</f>
        <v/>
      </c>
      <c r="L63" s="28">
        <f t="shared" si="0"/>
        <v>0</v>
      </c>
    </row>
    <row r="64" spans="1:12" x14ac:dyDescent="0.35">
      <c r="A64" s="19" t="str">
        <f>IF(Kontaktandmed!$B$4=0,"",Kontaktandmed!$B$4)</f>
        <v/>
      </c>
      <c r="L64" s="28">
        <f t="shared" si="0"/>
        <v>0</v>
      </c>
    </row>
    <row r="65" spans="1:12" x14ac:dyDescent="0.35">
      <c r="A65" s="19" t="str">
        <f>IF(Kontaktandmed!$B$4=0,"",Kontaktandmed!$B$4)</f>
        <v/>
      </c>
      <c r="L65" s="28">
        <f t="shared" si="0"/>
        <v>0</v>
      </c>
    </row>
    <row r="66" spans="1:12" x14ac:dyDescent="0.35">
      <c r="A66" s="19" t="str">
        <f>IF(Kontaktandmed!$B$4=0,"",Kontaktandmed!$B$4)</f>
        <v/>
      </c>
      <c r="L66" s="28">
        <f t="shared" si="0"/>
        <v>0</v>
      </c>
    </row>
    <row r="67" spans="1:12" x14ac:dyDescent="0.35">
      <c r="A67" s="19" t="str">
        <f>IF(Kontaktandmed!$B$4=0,"",Kontaktandmed!$B$4)</f>
        <v/>
      </c>
      <c r="L67" s="28">
        <f t="shared" si="0"/>
        <v>0</v>
      </c>
    </row>
    <row r="68" spans="1:12" x14ac:dyDescent="0.35">
      <c r="A68" s="19" t="str">
        <f>IF(Kontaktandmed!$B$4=0,"",Kontaktandmed!$B$4)</f>
        <v/>
      </c>
      <c r="L68" s="28">
        <f t="shared" si="0"/>
        <v>0</v>
      </c>
    </row>
    <row r="69" spans="1:12" x14ac:dyDescent="0.35">
      <c r="A69" s="19" t="str">
        <f>IF(Kontaktandmed!$B$4=0,"",Kontaktandmed!$B$4)</f>
        <v/>
      </c>
      <c r="L69" s="28">
        <f t="shared" si="0"/>
        <v>0</v>
      </c>
    </row>
    <row r="70" spans="1:12" x14ac:dyDescent="0.35">
      <c r="A70" s="19" t="str">
        <f>IF(Kontaktandmed!$B$4=0,"",Kontaktandmed!$B$4)</f>
        <v/>
      </c>
      <c r="L70" s="28">
        <f t="shared" si="0"/>
        <v>0</v>
      </c>
    </row>
    <row r="71" spans="1:12" x14ac:dyDescent="0.35">
      <c r="A71" s="19" t="str">
        <f>IF(Kontaktandmed!$B$4=0,"",Kontaktandmed!$B$4)</f>
        <v/>
      </c>
      <c r="L71" s="28">
        <f t="shared" si="0"/>
        <v>0</v>
      </c>
    </row>
    <row r="72" spans="1:12" x14ac:dyDescent="0.35">
      <c r="A72" s="19" t="str">
        <f>IF(Kontaktandmed!$B$4=0,"",Kontaktandmed!$B$4)</f>
        <v/>
      </c>
      <c r="L72" s="28">
        <f t="shared" ref="L72:L100" si="1">SUM(H72:K72)</f>
        <v>0</v>
      </c>
    </row>
    <row r="73" spans="1:12" x14ac:dyDescent="0.35">
      <c r="A73" s="19" t="str">
        <f>IF(Kontaktandmed!$B$4=0,"",Kontaktandmed!$B$4)</f>
        <v/>
      </c>
      <c r="L73" s="28">
        <f t="shared" si="1"/>
        <v>0</v>
      </c>
    </row>
    <row r="74" spans="1:12" x14ac:dyDescent="0.35">
      <c r="A74" s="19" t="str">
        <f>IF(Kontaktandmed!$B$4=0,"",Kontaktandmed!$B$4)</f>
        <v/>
      </c>
      <c r="L74" s="28">
        <f t="shared" si="1"/>
        <v>0</v>
      </c>
    </row>
    <row r="75" spans="1:12" x14ac:dyDescent="0.35">
      <c r="A75" s="19" t="str">
        <f>IF(Kontaktandmed!$B$4=0,"",Kontaktandmed!$B$4)</f>
        <v/>
      </c>
      <c r="L75" s="28">
        <f t="shared" si="1"/>
        <v>0</v>
      </c>
    </row>
    <row r="76" spans="1:12" x14ac:dyDescent="0.35">
      <c r="A76" s="19" t="str">
        <f>IF(Kontaktandmed!$B$4=0,"",Kontaktandmed!$B$4)</f>
        <v/>
      </c>
      <c r="L76" s="28">
        <f t="shared" si="1"/>
        <v>0</v>
      </c>
    </row>
    <row r="77" spans="1:12" x14ac:dyDescent="0.35">
      <c r="A77" s="19" t="str">
        <f>IF(Kontaktandmed!$B$4=0,"",Kontaktandmed!$B$4)</f>
        <v/>
      </c>
      <c r="L77" s="28">
        <f t="shared" si="1"/>
        <v>0</v>
      </c>
    </row>
    <row r="78" spans="1:12" x14ac:dyDescent="0.35">
      <c r="A78" s="19" t="str">
        <f>IF(Kontaktandmed!$B$4=0,"",Kontaktandmed!$B$4)</f>
        <v/>
      </c>
      <c r="L78" s="28">
        <f t="shared" si="1"/>
        <v>0</v>
      </c>
    </row>
    <row r="79" spans="1:12" x14ac:dyDescent="0.35">
      <c r="A79" s="19" t="str">
        <f>IF(Kontaktandmed!$B$4=0,"",Kontaktandmed!$B$4)</f>
        <v/>
      </c>
      <c r="L79" s="28">
        <f t="shared" si="1"/>
        <v>0</v>
      </c>
    </row>
    <row r="80" spans="1:12" x14ac:dyDescent="0.35">
      <c r="A80" s="19" t="str">
        <f>IF(Kontaktandmed!$B$4=0,"",Kontaktandmed!$B$4)</f>
        <v/>
      </c>
      <c r="L80" s="28">
        <f t="shared" si="1"/>
        <v>0</v>
      </c>
    </row>
    <row r="81" spans="1:12" x14ac:dyDescent="0.35">
      <c r="A81" s="19" t="str">
        <f>IF(Kontaktandmed!$B$4=0,"",Kontaktandmed!$B$4)</f>
        <v/>
      </c>
      <c r="L81" s="28">
        <f t="shared" si="1"/>
        <v>0</v>
      </c>
    </row>
    <row r="82" spans="1:12" x14ac:dyDescent="0.35">
      <c r="A82" s="19" t="str">
        <f>IF(Kontaktandmed!$B$4=0,"",Kontaktandmed!$B$4)</f>
        <v/>
      </c>
      <c r="L82" s="28">
        <f t="shared" si="1"/>
        <v>0</v>
      </c>
    </row>
    <row r="83" spans="1:12" x14ac:dyDescent="0.35">
      <c r="A83" s="19" t="str">
        <f>IF(Kontaktandmed!$B$4=0,"",Kontaktandmed!$B$4)</f>
        <v/>
      </c>
      <c r="L83" s="28">
        <f t="shared" si="1"/>
        <v>0</v>
      </c>
    </row>
    <row r="84" spans="1:12" x14ac:dyDescent="0.35">
      <c r="A84" s="19" t="str">
        <f>IF(Kontaktandmed!$B$4=0,"",Kontaktandmed!$B$4)</f>
        <v/>
      </c>
      <c r="L84" s="28">
        <f t="shared" si="1"/>
        <v>0</v>
      </c>
    </row>
    <row r="85" spans="1:12" x14ac:dyDescent="0.35">
      <c r="A85" s="19" t="str">
        <f>IF(Kontaktandmed!$B$4=0,"",Kontaktandmed!$B$4)</f>
        <v/>
      </c>
      <c r="L85" s="28">
        <f t="shared" si="1"/>
        <v>0</v>
      </c>
    </row>
    <row r="86" spans="1:12" x14ac:dyDescent="0.35">
      <c r="A86" s="19" t="str">
        <f>IF(Kontaktandmed!$B$4=0,"",Kontaktandmed!$B$4)</f>
        <v/>
      </c>
      <c r="L86" s="28">
        <f t="shared" si="1"/>
        <v>0</v>
      </c>
    </row>
    <row r="87" spans="1:12" x14ac:dyDescent="0.35">
      <c r="A87" s="19" t="str">
        <f>IF(Kontaktandmed!$B$4=0,"",Kontaktandmed!$B$4)</f>
        <v/>
      </c>
      <c r="L87" s="28">
        <f t="shared" si="1"/>
        <v>0</v>
      </c>
    </row>
    <row r="88" spans="1:12" x14ac:dyDescent="0.35">
      <c r="A88" s="19" t="str">
        <f>IF(Kontaktandmed!$B$4=0,"",Kontaktandmed!$B$4)</f>
        <v/>
      </c>
      <c r="L88" s="28">
        <f t="shared" si="1"/>
        <v>0</v>
      </c>
    </row>
    <row r="89" spans="1:12" x14ac:dyDescent="0.35">
      <c r="A89" s="19" t="str">
        <f>IF(Kontaktandmed!$B$4=0,"",Kontaktandmed!$B$4)</f>
        <v/>
      </c>
      <c r="L89" s="28">
        <f t="shared" si="1"/>
        <v>0</v>
      </c>
    </row>
    <row r="90" spans="1:12" x14ac:dyDescent="0.35">
      <c r="A90" s="19" t="str">
        <f>IF(Kontaktandmed!$B$4=0,"",Kontaktandmed!$B$4)</f>
        <v/>
      </c>
      <c r="L90" s="28">
        <f t="shared" si="1"/>
        <v>0</v>
      </c>
    </row>
    <row r="91" spans="1:12" x14ac:dyDescent="0.35">
      <c r="A91" s="19" t="str">
        <f>IF(Kontaktandmed!$B$4=0,"",Kontaktandmed!$B$4)</f>
        <v/>
      </c>
      <c r="L91" s="28">
        <f t="shared" si="1"/>
        <v>0</v>
      </c>
    </row>
    <row r="92" spans="1:12" x14ac:dyDescent="0.35">
      <c r="A92" s="19" t="str">
        <f>IF(Kontaktandmed!$B$4=0,"",Kontaktandmed!$B$4)</f>
        <v/>
      </c>
      <c r="L92" s="28">
        <f t="shared" si="1"/>
        <v>0</v>
      </c>
    </row>
    <row r="93" spans="1:12" x14ac:dyDescent="0.35">
      <c r="A93" s="19" t="str">
        <f>IF(Kontaktandmed!$B$4=0,"",Kontaktandmed!$B$4)</f>
        <v/>
      </c>
      <c r="L93" s="28">
        <f t="shared" si="1"/>
        <v>0</v>
      </c>
    </row>
    <row r="94" spans="1:12" x14ac:dyDescent="0.35">
      <c r="A94" s="19" t="str">
        <f>IF(Kontaktandmed!$B$4=0,"",Kontaktandmed!$B$4)</f>
        <v/>
      </c>
      <c r="L94" s="28">
        <f t="shared" si="1"/>
        <v>0</v>
      </c>
    </row>
    <row r="95" spans="1:12" x14ac:dyDescent="0.35">
      <c r="A95" s="19" t="str">
        <f>IF(Kontaktandmed!$B$4=0,"",Kontaktandmed!$B$4)</f>
        <v/>
      </c>
      <c r="L95" s="28">
        <f t="shared" si="1"/>
        <v>0</v>
      </c>
    </row>
    <row r="96" spans="1:12" x14ac:dyDescent="0.35">
      <c r="A96" s="19" t="str">
        <f>IF(Kontaktandmed!$B$4=0,"",Kontaktandmed!$B$4)</f>
        <v/>
      </c>
      <c r="L96" s="28">
        <f t="shared" si="1"/>
        <v>0</v>
      </c>
    </row>
    <row r="97" spans="1:12" x14ac:dyDescent="0.35">
      <c r="A97" s="19" t="str">
        <f>IF(Kontaktandmed!$B$4=0,"",Kontaktandmed!$B$4)</f>
        <v/>
      </c>
      <c r="L97" s="28">
        <f t="shared" si="1"/>
        <v>0</v>
      </c>
    </row>
    <row r="98" spans="1:12" x14ac:dyDescent="0.35">
      <c r="A98" s="19" t="str">
        <f>IF(Kontaktandmed!$B$4=0,"",Kontaktandmed!$B$4)</f>
        <v/>
      </c>
      <c r="L98" s="28">
        <f t="shared" si="1"/>
        <v>0</v>
      </c>
    </row>
    <row r="99" spans="1:12" x14ac:dyDescent="0.35">
      <c r="A99" s="19" t="str">
        <f>IF(Kontaktandmed!$B$4=0,"",Kontaktandmed!$B$4)</f>
        <v/>
      </c>
      <c r="L99" s="28">
        <f>SUM(H99:K99)</f>
        <v>0</v>
      </c>
    </row>
    <row r="100" spans="1:12" x14ac:dyDescent="0.35">
      <c r="A100" s="19" t="str">
        <f>IF(Kontaktandmed!$B$4=0,"",Kontaktandmed!$B$4)</f>
        <v/>
      </c>
      <c r="L100" s="28">
        <f t="shared" si="1"/>
        <v>0</v>
      </c>
    </row>
  </sheetData>
  <dataValidations count="2">
    <dataValidation type="list" allowBlank="1" showInputMessage="1" sqref="N7:N100" xr:uid="{00000000-0002-0000-0900-000000000000}">
      <formula1>"Jah,Ei"</formula1>
    </dataValidation>
    <dataValidation type="decimal" allowBlank="1" showInputMessage="1" showErrorMessage="1" sqref="G7:G105" xr:uid="{500D3F04-72EA-4F87-91CC-FB8CB36E14C4}">
      <formula1>0.01</formula1>
      <formula2>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3FD5-C6F4-48DD-9206-9D51B08195E1}">
  <dimension ref="A1:D10"/>
  <sheetViews>
    <sheetView workbookViewId="0">
      <selection activeCell="A10" sqref="A10"/>
    </sheetView>
  </sheetViews>
  <sheetFormatPr defaultRowHeight="14.5" x14ac:dyDescent="0.35"/>
  <cols>
    <col min="1" max="1" width="27.54296875" bestFit="1" customWidth="1"/>
    <col min="2" max="2" width="6.90625" bestFit="1" customWidth="1"/>
    <col min="3" max="3" width="60.54296875" bestFit="1" customWidth="1"/>
    <col min="4" max="4" width="29.54296875" customWidth="1"/>
  </cols>
  <sheetData>
    <row r="1" spans="1:4" ht="90.65" customHeight="1" x14ac:dyDescent="0.35">
      <c r="A1" s="35" t="s">
        <v>178</v>
      </c>
      <c r="B1" s="35" t="s">
        <v>179</v>
      </c>
      <c r="C1" s="35" t="s">
        <v>180</v>
      </c>
      <c r="D1" s="35" t="s">
        <v>181</v>
      </c>
    </row>
    <row r="2" spans="1:4" ht="29" x14ac:dyDescent="0.35">
      <c r="A2" s="50" t="s">
        <v>188</v>
      </c>
      <c r="B2" s="37" t="s">
        <v>175</v>
      </c>
      <c r="C2" s="43" t="s">
        <v>189</v>
      </c>
      <c r="D2" s="38"/>
    </row>
    <row r="3" spans="1:4" ht="43.5" x14ac:dyDescent="0.35">
      <c r="A3" s="50"/>
      <c r="B3" s="37" t="s">
        <v>231</v>
      </c>
      <c r="C3" s="43" t="s">
        <v>190</v>
      </c>
      <c r="D3" s="38"/>
    </row>
    <row r="4" spans="1:4" x14ac:dyDescent="0.35">
      <c r="A4" s="50"/>
      <c r="B4" s="37" t="s">
        <v>232</v>
      </c>
      <c r="C4" s="43" t="s">
        <v>191</v>
      </c>
      <c r="D4" s="38"/>
    </row>
    <row r="5" spans="1:4" ht="43.5" x14ac:dyDescent="0.35">
      <c r="A5" s="42" t="s">
        <v>192</v>
      </c>
      <c r="B5" s="37" t="s">
        <v>176</v>
      </c>
      <c r="C5" s="43" t="s">
        <v>195</v>
      </c>
      <c r="D5" s="36"/>
    </row>
    <row r="6" spans="1:4" ht="43.5" x14ac:dyDescent="0.35">
      <c r="A6" s="50" t="s">
        <v>193</v>
      </c>
      <c r="B6" s="37" t="s">
        <v>233</v>
      </c>
      <c r="C6" s="43" t="s">
        <v>234</v>
      </c>
      <c r="D6" s="36"/>
    </row>
    <row r="7" spans="1:4" ht="29" x14ac:dyDescent="0.35">
      <c r="A7" s="50"/>
      <c r="B7" s="45" t="s">
        <v>238</v>
      </c>
      <c r="C7" s="43" t="s">
        <v>194</v>
      </c>
      <c r="D7" s="36"/>
    </row>
    <row r="8" spans="1:4" ht="29" x14ac:dyDescent="0.35">
      <c r="A8" s="50"/>
      <c r="B8" s="45" t="s">
        <v>239</v>
      </c>
      <c r="C8" s="44" t="s">
        <v>196</v>
      </c>
      <c r="D8" s="36"/>
    </row>
    <row r="9" spans="1:4" ht="29" x14ac:dyDescent="0.35">
      <c r="A9" s="50"/>
      <c r="B9" s="45" t="s">
        <v>240</v>
      </c>
      <c r="C9" s="44" t="s">
        <v>197</v>
      </c>
      <c r="D9" s="36"/>
    </row>
    <row r="10" spans="1:4" ht="29" x14ac:dyDescent="0.35">
      <c r="A10" s="42" t="s">
        <v>241</v>
      </c>
      <c r="B10" s="37" t="s">
        <v>177</v>
      </c>
      <c r="C10" s="43" t="s">
        <v>242</v>
      </c>
      <c r="D10" s="36"/>
    </row>
  </sheetData>
  <mergeCells count="2">
    <mergeCell ref="A2:A4"/>
    <mergeCell ref="A6:A9"/>
  </mergeCells>
  <phoneticPr fontId="28" type="noConversion"/>
  <dataValidations count="2">
    <dataValidation type="list" allowBlank="1" showInputMessage="1" showErrorMessage="1" sqref="D6:D7" xr:uid="{2B140810-F27F-4005-A234-1CDE01FBBF00}">
      <formula1>"jah,ei"</formula1>
    </dataValidation>
    <dataValidation type="list" allowBlank="1" showInputMessage="1" showErrorMessage="1" sqref="D3" xr:uid="{7060F809-FB26-433A-BD1E-937F6656C701}">
      <mc:AlternateContent xmlns:x12ac="http://schemas.microsoft.com/office/spreadsheetml/2011/1/ac" xmlns:mc="http://schemas.openxmlformats.org/markup-compatibility/2006">
        <mc:Choice Requires="x12ac">
          <x12ac:list>"Jah, ka siis kui sellega kaasneb mõistlik kasutamise tasu.","Jah, ainult siis kui kasutamine on KOVile tasuta.",Ei ole.,Ei oska öelda.</x12ac:list>
        </mc:Choice>
        <mc:Fallback>
          <formula1>"Jah, ka siis kui sellega kaasneb mõistlik kasutamise tasu.,Jah, ainult siis kui kasutamine on KOVile tasuta.,Ei ole.,Ei oska öelda."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40"/>
  <sheetViews>
    <sheetView workbookViewId="0">
      <pane ySplit="1" topLeftCell="A2" activePane="bottomLeft" state="frozen"/>
      <selection pane="bottomLeft" activeCell="A5" sqref="A5"/>
    </sheetView>
  </sheetViews>
  <sheetFormatPr defaultRowHeight="14.5" x14ac:dyDescent="0.35"/>
  <cols>
    <col min="1" max="1" width="50.36328125" style="1" bestFit="1" customWidth="1"/>
  </cols>
  <sheetData>
    <row r="1" spans="1:1" ht="15.5" x14ac:dyDescent="0.35">
      <c r="A1" s="7" t="s">
        <v>0</v>
      </c>
    </row>
    <row r="2" spans="1:1" x14ac:dyDescent="0.35">
      <c r="A2" s="2" t="s">
        <v>228</v>
      </c>
    </row>
    <row r="4" spans="1:1" x14ac:dyDescent="0.35">
      <c r="A4" s="2" t="s">
        <v>1</v>
      </c>
    </row>
    <row r="5" spans="1:1" x14ac:dyDescent="0.35">
      <c r="A5" s="1" t="s">
        <v>2</v>
      </c>
    </row>
    <row r="6" spans="1:1" x14ac:dyDescent="0.35">
      <c r="A6" s="1" t="s">
        <v>3</v>
      </c>
    </row>
    <row r="7" spans="1:1" x14ac:dyDescent="0.35">
      <c r="A7" s="1" t="s">
        <v>4</v>
      </c>
    </row>
    <row r="8" spans="1:1" x14ac:dyDescent="0.35">
      <c r="A8" s="1" t="s">
        <v>5</v>
      </c>
    </row>
    <row r="9" spans="1:1" x14ac:dyDescent="0.35">
      <c r="A9" s="1" t="s">
        <v>6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4" spans="1:1" x14ac:dyDescent="0.35">
      <c r="A14" s="2" t="s">
        <v>10</v>
      </c>
    </row>
    <row r="15" spans="1:1" x14ac:dyDescent="0.35">
      <c r="A15" s="1" t="s">
        <v>11</v>
      </c>
    </row>
    <row r="16" spans="1:1" x14ac:dyDescent="0.35">
      <c r="A16" s="1" t="s">
        <v>12</v>
      </c>
    </row>
    <row r="17" spans="1:1" x14ac:dyDescent="0.35">
      <c r="A17" s="1" t="s">
        <v>171</v>
      </c>
    </row>
    <row r="18" spans="1:1" x14ac:dyDescent="0.35">
      <c r="A18" s="1" t="s">
        <v>13</v>
      </c>
    </row>
    <row r="19" spans="1:1" x14ac:dyDescent="0.35">
      <c r="A19" s="1" t="s">
        <v>14</v>
      </c>
    </row>
    <row r="21" spans="1:1" x14ac:dyDescent="0.35">
      <c r="A21" s="2" t="s">
        <v>15</v>
      </c>
    </row>
    <row r="22" spans="1:1" x14ac:dyDescent="0.35">
      <c r="A22" s="1" t="s">
        <v>16</v>
      </c>
    </row>
    <row r="23" spans="1:1" x14ac:dyDescent="0.35">
      <c r="A23" s="1" t="s">
        <v>198</v>
      </c>
    </row>
    <row r="25" spans="1:1" x14ac:dyDescent="0.35">
      <c r="A25" s="2" t="s">
        <v>17</v>
      </c>
    </row>
    <row r="26" spans="1:1" x14ac:dyDescent="0.35">
      <c r="A26" s="1" t="s">
        <v>18</v>
      </c>
    </row>
    <row r="27" spans="1:1" x14ac:dyDescent="0.35">
      <c r="A27" s="1" t="s">
        <v>19</v>
      </c>
    </row>
    <row r="28" spans="1:1" x14ac:dyDescent="0.35">
      <c r="A28" s="1" t="s">
        <v>20</v>
      </c>
    </row>
    <row r="30" spans="1:1" x14ac:dyDescent="0.35">
      <c r="A30" s="2" t="s">
        <v>21</v>
      </c>
    </row>
    <row r="31" spans="1:1" x14ac:dyDescent="0.35">
      <c r="A31" s="1" t="s">
        <v>22</v>
      </c>
    </row>
    <row r="32" spans="1:1" x14ac:dyDescent="0.35">
      <c r="A32" s="1" t="s">
        <v>23</v>
      </c>
    </row>
    <row r="34" spans="1:1" x14ac:dyDescent="0.35">
      <c r="A34" s="2" t="s">
        <v>24</v>
      </c>
    </row>
    <row r="35" spans="1:1" x14ac:dyDescent="0.35">
      <c r="A35" s="1" t="s">
        <v>25</v>
      </c>
    </row>
    <row r="36" spans="1:1" x14ac:dyDescent="0.35">
      <c r="A36" s="1" t="s">
        <v>26</v>
      </c>
    </row>
    <row r="37" spans="1:1" x14ac:dyDescent="0.35">
      <c r="A37" s="1" t="s">
        <v>27</v>
      </c>
    </row>
    <row r="39" spans="1:1" x14ac:dyDescent="0.35">
      <c r="A39" s="2" t="s">
        <v>28</v>
      </c>
    </row>
    <row r="40" spans="1:1" x14ac:dyDescent="0.35">
      <c r="A40" s="1" t="s">
        <v>29</v>
      </c>
    </row>
    <row r="41" spans="1:1" x14ac:dyDescent="0.35">
      <c r="A41" s="1" t="s">
        <v>30</v>
      </c>
    </row>
    <row r="42" spans="1:1" x14ac:dyDescent="0.35">
      <c r="A42" s="1" t="s">
        <v>31</v>
      </c>
    </row>
    <row r="43" spans="1:1" x14ac:dyDescent="0.35">
      <c r="A43" s="1" t="s">
        <v>32</v>
      </c>
    </row>
    <row r="44" spans="1:1" x14ac:dyDescent="0.35">
      <c r="A44" s="1" t="s">
        <v>33</v>
      </c>
    </row>
    <row r="45" spans="1:1" x14ac:dyDescent="0.35">
      <c r="A45" s="1" t="s">
        <v>34</v>
      </c>
    </row>
    <row r="46" spans="1:1" x14ac:dyDescent="0.35">
      <c r="A46" s="1" t="s">
        <v>35</v>
      </c>
    </row>
    <row r="47" spans="1:1" x14ac:dyDescent="0.35">
      <c r="A47" s="1" t="s">
        <v>36</v>
      </c>
    </row>
    <row r="48" spans="1:1" x14ac:dyDescent="0.35">
      <c r="A48" s="1" t="s">
        <v>37</v>
      </c>
    </row>
    <row r="49" spans="1:1" x14ac:dyDescent="0.35">
      <c r="A49" s="1" t="s">
        <v>38</v>
      </c>
    </row>
    <row r="50" spans="1:1" x14ac:dyDescent="0.35">
      <c r="A50" s="1" t="s">
        <v>39</v>
      </c>
    </row>
    <row r="51" spans="1:1" x14ac:dyDescent="0.35">
      <c r="A51" s="1" t="s">
        <v>40</v>
      </c>
    </row>
    <row r="52" spans="1:1" x14ac:dyDescent="0.35">
      <c r="A52" s="1" t="s">
        <v>41</v>
      </c>
    </row>
    <row r="53" spans="1:1" x14ac:dyDescent="0.35">
      <c r="A53" s="1" t="s">
        <v>42</v>
      </c>
    </row>
    <row r="54" spans="1:1" x14ac:dyDescent="0.35">
      <c r="A54" s="1" t="s">
        <v>43</v>
      </c>
    </row>
    <row r="55" spans="1:1" x14ac:dyDescent="0.35">
      <c r="A55" s="1" t="s">
        <v>44</v>
      </c>
    </row>
    <row r="56" spans="1:1" x14ac:dyDescent="0.35">
      <c r="A56" s="1" t="s">
        <v>45</v>
      </c>
    </row>
    <row r="57" spans="1:1" x14ac:dyDescent="0.35">
      <c r="A57" s="1" t="s">
        <v>46</v>
      </c>
    </row>
    <row r="58" spans="1:1" x14ac:dyDescent="0.35">
      <c r="A58" s="1" t="s">
        <v>47</v>
      </c>
    </row>
    <row r="59" spans="1:1" x14ac:dyDescent="0.35">
      <c r="A59" s="1" t="s">
        <v>48</v>
      </c>
    </row>
    <row r="60" spans="1:1" x14ac:dyDescent="0.35">
      <c r="A60" s="1" t="s">
        <v>49</v>
      </c>
    </row>
    <row r="61" spans="1:1" x14ac:dyDescent="0.35">
      <c r="A61" s="1" t="s">
        <v>50</v>
      </c>
    </row>
    <row r="62" spans="1:1" x14ac:dyDescent="0.35">
      <c r="A62" s="1" t="s">
        <v>51</v>
      </c>
    </row>
    <row r="63" spans="1:1" x14ac:dyDescent="0.35">
      <c r="A63" s="1" t="s">
        <v>52</v>
      </c>
    </row>
    <row r="64" spans="1:1" x14ac:dyDescent="0.35">
      <c r="A64" s="1" t="s">
        <v>53</v>
      </c>
    </row>
    <row r="65" spans="1:1" x14ac:dyDescent="0.35">
      <c r="A65" s="1" t="s">
        <v>54</v>
      </c>
    </row>
    <row r="66" spans="1:1" x14ac:dyDescent="0.35">
      <c r="A66" s="1" t="s">
        <v>55</v>
      </c>
    </row>
    <row r="67" spans="1:1" x14ac:dyDescent="0.35">
      <c r="A67" s="1" t="s">
        <v>56</v>
      </c>
    </row>
    <row r="68" spans="1:1" x14ac:dyDescent="0.35">
      <c r="A68" s="1" t="s">
        <v>57</v>
      </c>
    </row>
    <row r="69" spans="1:1" x14ac:dyDescent="0.35">
      <c r="A69" s="1" t="s">
        <v>58</v>
      </c>
    </row>
    <row r="70" spans="1:1" x14ac:dyDescent="0.35">
      <c r="A70" s="1" t="s">
        <v>59</v>
      </c>
    </row>
    <row r="71" spans="1:1" x14ac:dyDescent="0.35">
      <c r="A71" s="1" t="s">
        <v>60</v>
      </c>
    </row>
    <row r="72" spans="1:1" x14ac:dyDescent="0.35">
      <c r="A72" s="1" t="s">
        <v>61</v>
      </c>
    </row>
    <row r="73" spans="1:1" x14ac:dyDescent="0.35">
      <c r="A73" s="1" t="s">
        <v>62</v>
      </c>
    </row>
    <row r="74" spans="1:1" x14ac:dyDescent="0.35">
      <c r="A74" s="1" t="s">
        <v>63</v>
      </c>
    </row>
    <row r="75" spans="1:1" x14ac:dyDescent="0.35">
      <c r="A75" s="1" t="s">
        <v>64</v>
      </c>
    </row>
    <row r="76" spans="1:1" x14ac:dyDescent="0.35">
      <c r="A76" s="1" t="s">
        <v>65</v>
      </c>
    </row>
    <row r="77" spans="1:1" x14ac:dyDescent="0.35">
      <c r="A77" s="1" t="s">
        <v>66</v>
      </c>
    </row>
    <row r="78" spans="1:1" x14ac:dyDescent="0.35">
      <c r="A78" s="1" t="s">
        <v>67</v>
      </c>
    </row>
    <row r="79" spans="1:1" x14ac:dyDescent="0.35">
      <c r="A79" s="1" t="s">
        <v>68</v>
      </c>
    </row>
    <row r="80" spans="1:1" x14ac:dyDescent="0.35">
      <c r="A80" s="1" t="s">
        <v>69</v>
      </c>
    </row>
    <row r="81" spans="1:1" x14ac:dyDescent="0.35">
      <c r="A81" s="1" t="s">
        <v>70</v>
      </c>
    </row>
    <row r="82" spans="1:1" x14ac:dyDescent="0.35">
      <c r="A82" s="1" t="s">
        <v>71</v>
      </c>
    </row>
    <row r="83" spans="1:1" x14ac:dyDescent="0.35">
      <c r="A83" s="1" t="s">
        <v>72</v>
      </c>
    </row>
    <row r="84" spans="1:1" x14ac:dyDescent="0.35">
      <c r="A84" s="1" t="s">
        <v>73</v>
      </c>
    </row>
    <row r="85" spans="1:1" x14ac:dyDescent="0.35">
      <c r="A85" s="1" t="s">
        <v>74</v>
      </c>
    </row>
    <row r="86" spans="1:1" x14ac:dyDescent="0.35">
      <c r="A86" s="1" t="s">
        <v>75</v>
      </c>
    </row>
    <row r="87" spans="1:1" x14ac:dyDescent="0.35">
      <c r="A87" s="1" t="s">
        <v>76</v>
      </c>
    </row>
    <row r="88" spans="1:1" x14ac:dyDescent="0.35">
      <c r="A88" s="1" t="s">
        <v>77</v>
      </c>
    </row>
    <row r="89" spans="1:1" x14ac:dyDescent="0.35">
      <c r="A89" s="1" t="s">
        <v>78</v>
      </c>
    </row>
    <row r="90" spans="1:1" x14ac:dyDescent="0.35">
      <c r="A90" s="1" t="s">
        <v>79</v>
      </c>
    </row>
    <row r="91" spans="1:1" x14ac:dyDescent="0.35">
      <c r="A91" s="1" t="s">
        <v>80</v>
      </c>
    </row>
    <row r="92" spans="1:1" x14ac:dyDescent="0.35">
      <c r="A92" s="1" t="s">
        <v>81</v>
      </c>
    </row>
    <row r="93" spans="1:1" x14ac:dyDescent="0.35">
      <c r="A93" s="1" t="s">
        <v>82</v>
      </c>
    </row>
    <row r="94" spans="1:1" x14ac:dyDescent="0.35">
      <c r="A94" s="1" t="s">
        <v>83</v>
      </c>
    </row>
    <row r="95" spans="1:1" x14ac:dyDescent="0.35">
      <c r="A95" s="1" t="s">
        <v>84</v>
      </c>
    </row>
    <row r="96" spans="1:1" x14ac:dyDescent="0.35">
      <c r="A96" s="1" t="s">
        <v>85</v>
      </c>
    </row>
    <row r="97" spans="1:1" x14ac:dyDescent="0.35">
      <c r="A97" s="1" t="s">
        <v>86</v>
      </c>
    </row>
    <row r="98" spans="1:1" x14ac:dyDescent="0.35">
      <c r="A98" s="1" t="s">
        <v>87</v>
      </c>
    </row>
    <row r="99" spans="1:1" x14ac:dyDescent="0.35">
      <c r="A99" s="1" t="s">
        <v>88</v>
      </c>
    </row>
    <row r="100" spans="1:1" x14ac:dyDescent="0.35">
      <c r="A100" s="1" t="s">
        <v>89</v>
      </c>
    </row>
    <row r="101" spans="1:1" x14ac:dyDescent="0.35">
      <c r="A101" s="1" t="s">
        <v>90</v>
      </c>
    </row>
    <row r="102" spans="1:1" x14ac:dyDescent="0.35">
      <c r="A102" s="1" t="s">
        <v>91</v>
      </c>
    </row>
    <row r="103" spans="1:1" x14ac:dyDescent="0.35">
      <c r="A103" s="1" t="s">
        <v>92</v>
      </c>
    </row>
    <row r="104" spans="1:1" x14ac:dyDescent="0.35">
      <c r="A104" s="1" t="s">
        <v>93</v>
      </c>
    </row>
    <row r="105" spans="1:1" x14ac:dyDescent="0.35">
      <c r="A105" s="1" t="s">
        <v>94</v>
      </c>
    </row>
    <row r="106" spans="1:1" x14ac:dyDescent="0.35">
      <c r="A106" s="1" t="s">
        <v>95</v>
      </c>
    </row>
    <row r="107" spans="1:1" x14ac:dyDescent="0.35">
      <c r="A107" s="1" t="s">
        <v>96</v>
      </c>
    </row>
    <row r="108" spans="1:1" x14ac:dyDescent="0.35">
      <c r="A108" s="1" t="s">
        <v>97</v>
      </c>
    </row>
    <row r="109" spans="1:1" x14ac:dyDescent="0.35">
      <c r="A109" s="1" t="s">
        <v>98</v>
      </c>
    </row>
    <row r="110" spans="1:1" x14ac:dyDescent="0.35">
      <c r="A110" s="1" t="s">
        <v>99</v>
      </c>
    </row>
    <row r="111" spans="1:1" x14ac:dyDescent="0.35">
      <c r="A111" s="1" t="s">
        <v>100</v>
      </c>
    </row>
    <row r="112" spans="1:1" x14ac:dyDescent="0.35">
      <c r="A112" s="1" t="s">
        <v>101</v>
      </c>
    </row>
    <row r="113" spans="1:1" x14ac:dyDescent="0.35">
      <c r="A113" s="1" t="s">
        <v>102</v>
      </c>
    </row>
    <row r="114" spans="1:1" x14ac:dyDescent="0.35">
      <c r="A114" s="1" t="s">
        <v>103</v>
      </c>
    </row>
    <row r="115" spans="1:1" x14ac:dyDescent="0.35">
      <c r="A115" s="1" t="s">
        <v>104</v>
      </c>
    </row>
    <row r="116" spans="1:1" x14ac:dyDescent="0.35">
      <c r="A116" s="1" t="s">
        <v>105</v>
      </c>
    </row>
    <row r="117" spans="1:1" x14ac:dyDescent="0.35">
      <c r="A117" s="1" t="s">
        <v>106</v>
      </c>
    </row>
    <row r="118" spans="1:1" x14ac:dyDescent="0.35">
      <c r="A118" s="1" t="s">
        <v>107</v>
      </c>
    </row>
    <row r="121" spans="1:1" x14ac:dyDescent="0.35">
      <c r="A121" s="2" t="s">
        <v>202</v>
      </c>
    </row>
    <row r="122" spans="1:1" x14ac:dyDescent="0.35">
      <c r="A122" s="1" t="s">
        <v>213</v>
      </c>
    </row>
    <row r="123" spans="1:1" x14ac:dyDescent="0.35">
      <c r="A123" s="1" t="s">
        <v>214</v>
      </c>
    </row>
    <row r="124" spans="1:1" x14ac:dyDescent="0.35">
      <c r="A124" s="1" t="s">
        <v>215</v>
      </c>
    </row>
    <row r="125" spans="1:1" x14ac:dyDescent="0.35">
      <c r="A125" s="1" t="s">
        <v>216</v>
      </c>
    </row>
    <row r="126" spans="1:1" x14ac:dyDescent="0.35">
      <c r="A126" s="1" t="s">
        <v>201</v>
      </c>
    </row>
    <row r="127" spans="1:1" x14ac:dyDescent="0.35">
      <c r="A127" s="1" t="s">
        <v>217</v>
      </c>
    </row>
    <row r="128" spans="1:1" x14ac:dyDescent="0.35">
      <c r="A128" s="1" t="s">
        <v>218</v>
      </c>
    </row>
    <row r="129" spans="1:1" x14ac:dyDescent="0.35">
      <c r="A129" s="1" t="s">
        <v>219</v>
      </c>
    </row>
    <row r="130" spans="1:1" x14ac:dyDescent="0.35">
      <c r="A130" s="1" t="s">
        <v>220</v>
      </c>
    </row>
    <row r="131" spans="1:1" x14ac:dyDescent="0.35">
      <c r="A131" s="1" t="s">
        <v>221</v>
      </c>
    </row>
    <row r="132" spans="1:1" x14ac:dyDescent="0.35">
      <c r="A132" s="1" t="s">
        <v>222</v>
      </c>
    </row>
    <row r="133" spans="1:1" x14ac:dyDescent="0.35">
      <c r="A133" s="1" t="s">
        <v>200</v>
      </c>
    </row>
    <row r="134" spans="1:1" x14ac:dyDescent="0.35">
      <c r="A134" s="1" t="s">
        <v>223</v>
      </c>
    </row>
    <row r="135" spans="1:1" x14ac:dyDescent="0.35">
      <c r="A135" s="1" t="s">
        <v>224</v>
      </c>
    </row>
    <row r="136" spans="1:1" x14ac:dyDescent="0.35">
      <c r="A136" s="1" t="s">
        <v>225</v>
      </c>
    </row>
    <row r="137" spans="1:1" x14ac:dyDescent="0.35">
      <c r="A137" s="1" t="s">
        <v>199</v>
      </c>
    </row>
    <row r="138" spans="1:1" x14ac:dyDescent="0.35">
      <c r="A138" s="1" t="s">
        <v>226</v>
      </c>
    </row>
    <row r="139" spans="1:1" x14ac:dyDescent="0.35">
      <c r="A139" s="1" t="s">
        <v>227</v>
      </c>
    </row>
    <row r="140" spans="1:1" x14ac:dyDescent="0.35">
      <c r="A140" s="1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topLeftCell="A2" workbookViewId="0">
      <selection activeCell="C38" sqref="C37:C38"/>
    </sheetView>
  </sheetViews>
  <sheetFormatPr defaultRowHeight="14.5" x14ac:dyDescent="0.35"/>
  <cols>
    <col min="1" max="1" width="17.453125" bestFit="1" customWidth="1"/>
    <col min="2" max="2" width="28.453125" customWidth="1"/>
    <col min="3" max="3" width="16.36328125" customWidth="1"/>
    <col min="4" max="4" width="20.36328125" customWidth="1"/>
    <col min="5" max="5" width="7" customWidth="1"/>
  </cols>
  <sheetData>
    <row r="1" spans="1:8" s="18" customFormat="1" ht="102.65" customHeight="1" x14ac:dyDescent="0.35">
      <c r="A1" s="16" t="s">
        <v>28</v>
      </c>
      <c r="B1" s="16" t="s">
        <v>121</v>
      </c>
      <c r="C1" s="17" t="s">
        <v>229</v>
      </c>
      <c r="D1" s="17" t="s">
        <v>230</v>
      </c>
      <c r="E1" s="15"/>
      <c r="F1" s="39" t="s">
        <v>204</v>
      </c>
      <c r="G1" s="39" t="s">
        <v>205</v>
      </c>
      <c r="H1" s="39" t="s">
        <v>185</v>
      </c>
    </row>
    <row r="2" spans="1:8" x14ac:dyDescent="0.35">
      <c r="A2" s="19" t="str">
        <f>IF(Kontaktandmed!$B$4=0,"",Kontaktandmed!$B$4)</f>
        <v/>
      </c>
      <c r="B2" s="19" t="s">
        <v>116</v>
      </c>
      <c r="C2" s="29">
        <f>SUM(C3:C7)</f>
        <v>0</v>
      </c>
      <c r="D2" s="29">
        <f>SUM(D3:D7)</f>
        <v>0</v>
      </c>
      <c r="F2" s="40">
        <f>SUM(C3:C7)-COUNTIF('2. Personalistatistika'!C2:C4000,"&gt; ")</f>
        <v>0</v>
      </c>
      <c r="G2" s="40">
        <f>SUM(D3:D7)-SUM('2. Personalistatistika'!E2:E4000)</f>
        <v>0</v>
      </c>
      <c r="H2" s="40">
        <f>SUM(C3:C7)-SUM(D3:D7)</f>
        <v>0</v>
      </c>
    </row>
    <row r="3" spans="1:8" x14ac:dyDescent="0.35">
      <c r="A3" s="19" t="str">
        <f>IF(Kontaktandmed!$B$4=0,"",Kontaktandmed!$B$4)</f>
        <v/>
      </c>
      <c r="B3" s="21" t="s">
        <v>117</v>
      </c>
      <c r="C3" s="20"/>
      <c r="D3" s="20"/>
      <c r="E3" s="33" t="str">
        <f>IF(C3&lt;D3,"Palun vaadake andmed üle. Keskmine isikute arv peaks olema suurem kui keskmine koormuste arv.","")</f>
        <v/>
      </c>
    </row>
    <row r="4" spans="1:8" x14ac:dyDescent="0.35">
      <c r="A4" s="19" t="str">
        <f>IF(Kontaktandmed!$B$4=0,"",Kontaktandmed!$B$4)</f>
        <v/>
      </c>
      <c r="B4" s="21" t="s">
        <v>118</v>
      </c>
      <c r="C4" s="20"/>
      <c r="D4" s="20"/>
      <c r="E4" s="33" t="str">
        <f t="shared" ref="E4:E7" si="0">IF(C4&lt;D4,"Palun vaadake andmed üle. Keskmine isikute arv peaks olema suurem kui keskmine koormuste arv.","")</f>
        <v/>
      </c>
    </row>
    <row r="5" spans="1:8" x14ac:dyDescent="0.35">
      <c r="A5" s="19" t="str">
        <f>IF(Kontaktandmed!$B$4=0,"",Kontaktandmed!$B$4)</f>
        <v/>
      </c>
      <c r="B5" s="21" t="s">
        <v>172</v>
      </c>
      <c r="C5" s="20"/>
      <c r="D5" s="20"/>
      <c r="E5" s="33" t="str">
        <f t="shared" si="0"/>
        <v/>
      </c>
    </row>
    <row r="6" spans="1:8" x14ac:dyDescent="0.35">
      <c r="A6" s="19" t="str">
        <f>IF(Kontaktandmed!$B$4=0,"",Kontaktandmed!$B$4)</f>
        <v/>
      </c>
      <c r="B6" s="21" t="s">
        <v>119</v>
      </c>
      <c r="C6" s="20"/>
      <c r="D6" s="20"/>
      <c r="E6" s="33" t="str">
        <f t="shared" si="0"/>
        <v/>
      </c>
    </row>
    <row r="7" spans="1:8" x14ac:dyDescent="0.35">
      <c r="A7" s="19" t="str">
        <f>IF(Kontaktandmed!$B$4=0,"",Kontaktandmed!$B$4)</f>
        <v/>
      </c>
      <c r="B7" s="21" t="s">
        <v>120</v>
      </c>
      <c r="C7" s="20"/>
      <c r="D7" s="20"/>
      <c r="E7" s="33" t="str">
        <f t="shared" si="0"/>
        <v/>
      </c>
    </row>
  </sheetData>
  <conditionalFormatting sqref="F2:G2">
    <cfRule type="cellIs" dxfId="1" priority="2" operator="notBetween">
      <formula>-9</formula>
      <formula>9</formula>
    </cfRule>
  </conditionalFormatting>
  <conditionalFormatting sqref="H2">
    <cfRule type="cellIs" dxfId="0" priority="1" operator="notBetween">
      <formula>-1.99</formula>
      <formula>1.99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>
      <pane ySplit="1" topLeftCell="A2" activePane="bottomLeft" state="frozen"/>
      <selection pane="bottomLeft" activeCell="C2" sqref="C2"/>
    </sheetView>
  </sheetViews>
  <sheetFormatPr defaultRowHeight="14.5" x14ac:dyDescent="0.35"/>
  <cols>
    <col min="1" max="1" width="16.453125" style="15" bestFit="1" customWidth="1"/>
    <col min="2" max="2" width="16.36328125" style="15" customWidth="1"/>
    <col min="3" max="3" width="25.453125" style="15" bestFit="1" customWidth="1"/>
    <col min="4" max="4" width="15.453125" style="15" bestFit="1" customWidth="1"/>
    <col min="5" max="6" width="8.6328125" style="15"/>
    <col min="7" max="7" width="6.6328125" style="15" customWidth="1"/>
    <col min="8" max="8" width="36.36328125" style="15" bestFit="1" customWidth="1"/>
    <col min="9" max="9" width="2" style="15" customWidth="1"/>
  </cols>
  <sheetData>
    <row r="1" spans="1:9" ht="116" customHeight="1" x14ac:dyDescent="0.35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124</v>
      </c>
      <c r="F1" s="17" t="s">
        <v>125</v>
      </c>
      <c r="G1" s="17" t="s">
        <v>21</v>
      </c>
      <c r="H1" s="17" t="s">
        <v>1</v>
      </c>
    </row>
    <row r="2" spans="1:9" x14ac:dyDescent="0.35">
      <c r="A2" s="15" t="str">
        <f>IF(Kontaktandmed!$B$4=0,"",Kontaktandmed!$B$4)</f>
        <v/>
      </c>
    </row>
    <row r="3" spans="1:9" x14ac:dyDescent="0.35">
      <c r="A3" s="15" t="str">
        <f>IF(Kontaktandmed!$B$4=0,"",Kontaktandmed!$B$4)</f>
        <v/>
      </c>
      <c r="I3"/>
    </row>
    <row r="4" spans="1:9" x14ac:dyDescent="0.35">
      <c r="A4" s="15" t="str">
        <f>IF(Kontaktandmed!$B$4=0,"",Kontaktandmed!$B$4)</f>
        <v/>
      </c>
    </row>
    <row r="5" spans="1:9" x14ac:dyDescent="0.35">
      <c r="A5" s="15" t="str">
        <f>IF(Kontaktandmed!$B$4=0,"",Kontaktandmed!$B$4)</f>
        <v/>
      </c>
    </row>
    <row r="6" spans="1:9" x14ac:dyDescent="0.35">
      <c r="A6" s="15" t="str">
        <f>IF(Kontaktandmed!$B$4=0,"",Kontaktandmed!$B$4)</f>
        <v/>
      </c>
      <c r="I6"/>
    </row>
    <row r="7" spans="1:9" x14ac:dyDescent="0.35">
      <c r="A7" s="15" t="str">
        <f>IF(Kontaktandmed!$B$4=0,"",Kontaktandmed!$B$4)</f>
        <v/>
      </c>
    </row>
    <row r="8" spans="1:9" x14ac:dyDescent="0.35">
      <c r="A8" s="15" t="str">
        <f>IF(Kontaktandmed!$B$4=0,"",Kontaktandmed!$B$4)</f>
        <v/>
      </c>
    </row>
    <row r="9" spans="1:9" x14ac:dyDescent="0.35">
      <c r="A9" s="15" t="str">
        <f>IF(Kontaktandmed!$B$4=0,"",Kontaktandmed!$B$4)</f>
        <v/>
      </c>
    </row>
    <row r="10" spans="1:9" x14ac:dyDescent="0.35">
      <c r="A10" s="15" t="str">
        <f>IF(Kontaktandmed!$B$4=0,"",Kontaktandmed!$B$4)</f>
        <v/>
      </c>
    </row>
    <row r="11" spans="1:9" x14ac:dyDescent="0.35">
      <c r="A11" s="15" t="str">
        <f>IF(Kontaktandmed!$B$4=0,"",Kontaktandmed!$B$4)</f>
        <v/>
      </c>
    </row>
    <row r="12" spans="1:9" x14ac:dyDescent="0.35">
      <c r="A12" s="15" t="str">
        <f>IF(Kontaktandmed!$B$4=0,"",Kontaktandmed!$B$4)</f>
        <v/>
      </c>
    </row>
    <row r="13" spans="1:9" x14ac:dyDescent="0.35">
      <c r="A13" s="15" t="str">
        <f>IF(Kontaktandmed!$B$4=0,"",Kontaktandmed!$B$4)</f>
        <v/>
      </c>
    </row>
    <row r="14" spans="1:9" x14ac:dyDescent="0.35">
      <c r="A14" s="15" t="str">
        <f>IF(Kontaktandmed!$B$4=0,"",Kontaktandmed!$B$4)</f>
        <v/>
      </c>
    </row>
    <row r="15" spans="1:9" x14ac:dyDescent="0.35">
      <c r="A15" s="15" t="str">
        <f>IF(Kontaktandmed!$B$4=0,"",Kontaktandmed!$B$4)</f>
        <v/>
      </c>
    </row>
    <row r="16" spans="1:9" x14ac:dyDescent="0.35">
      <c r="A16" s="15" t="str">
        <f>IF(Kontaktandmed!$B$4=0,"",Kontaktandmed!$B$4)</f>
        <v/>
      </c>
    </row>
    <row r="17" spans="1:1" x14ac:dyDescent="0.35">
      <c r="A17" s="15" t="str">
        <f>IF(Kontaktandmed!$B$4=0,"",Kontaktandmed!$B$4)</f>
        <v/>
      </c>
    </row>
    <row r="18" spans="1:1" x14ac:dyDescent="0.35">
      <c r="A18" s="15" t="str">
        <f>IF(Kontaktandmed!$B$4=0,"",Kontaktandmed!$B$4)</f>
        <v/>
      </c>
    </row>
    <row r="19" spans="1:1" x14ac:dyDescent="0.35">
      <c r="A19" s="15" t="str">
        <f>IF(Kontaktandmed!$B$4=0,"",Kontaktandmed!$B$4)</f>
        <v/>
      </c>
    </row>
    <row r="20" spans="1:1" x14ac:dyDescent="0.35">
      <c r="A20" s="15" t="str">
        <f>IF(Kontaktandmed!$B$4=0,"",Kontaktandmed!$B$4)</f>
        <v/>
      </c>
    </row>
  </sheetData>
  <dataValidations count="2">
    <dataValidation type="decimal" allowBlank="1" showInputMessage="1" showErrorMessage="1" sqref="E2:E100" xr:uid="{CB05BE8A-F2E7-45A2-83F9-8035D518792D}">
      <formula1>0.01</formula1>
      <formula2>1</formula2>
    </dataValidation>
    <dataValidation type="whole" allowBlank="1" showInputMessage="1" showErrorMessage="1" sqref="F2:F100" xr:uid="{BECBC218-AC03-4075-9FE5-5F12035A2513}">
      <formula1>15</formula1>
      <formula2>90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200-000000000000}">
          <x14:formula1>
            <xm:f>Klassifikaatorid!$A$15:$A$19</xm:f>
          </x14:formula1>
          <xm:sqref>C2:C500</xm:sqref>
        </x14:dataValidation>
        <x14:dataValidation type="list" allowBlank="1" showInputMessage="1" xr:uid="{00000000-0002-0000-0200-000002000000}">
          <x14:formula1>
            <xm:f>Klassifikaatorid!$A$31:$A$32</xm:f>
          </x14:formula1>
          <xm:sqref>G2:G500</xm:sqref>
        </x14:dataValidation>
        <x14:dataValidation type="list" allowBlank="1" showInputMessage="1" xr:uid="{00000000-0002-0000-0200-000003000000}">
          <x14:formula1>
            <xm:f>Klassifikaatorid!$A$5:$A$12</xm:f>
          </x14:formula1>
          <xm:sqref>H2:H500</xm:sqref>
        </x14:dataValidation>
        <x14:dataValidation type="list" allowBlank="1" showInputMessage="1" xr:uid="{00000000-0002-0000-0200-000001000000}">
          <x14:formula1>
            <xm:f>Klassifikaatorid!$A$22:$A$23</xm:f>
          </x14:formula1>
          <xm:sqref>D2:D500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pane ySplit="1" topLeftCell="A2" activePane="bottomLeft" state="frozen"/>
      <selection pane="bottomLeft" activeCell="C2" sqref="C2"/>
    </sheetView>
  </sheetViews>
  <sheetFormatPr defaultRowHeight="14.5" x14ac:dyDescent="0.35"/>
  <cols>
    <col min="1" max="1" width="16.453125" style="15" customWidth="1"/>
    <col min="2" max="2" width="10.54296875" style="15" customWidth="1"/>
    <col min="3" max="3" width="26.54296875" style="15" bestFit="1" customWidth="1"/>
    <col min="4" max="4" width="16.54296875" style="15" bestFit="1" customWidth="1"/>
    <col min="5" max="5" width="8.6328125" style="15"/>
    <col min="6" max="6" width="10.90625" style="15" customWidth="1"/>
  </cols>
  <sheetData>
    <row r="1" spans="1:6" ht="93.65" customHeight="1" x14ac:dyDescent="0.35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126</v>
      </c>
      <c r="F1" s="17" t="s">
        <v>17</v>
      </c>
    </row>
    <row r="2" spans="1:6" x14ac:dyDescent="0.35">
      <c r="A2" s="15" t="str">
        <f>IF(Kontaktandmed!$B$4=0,"",Kontaktandmed!$B$4)</f>
        <v/>
      </c>
    </row>
    <row r="3" spans="1:6" x14ac:dyDescent="0.35">
      <c r="A3" s="15" t="str">
        <f>IF(Kontaktandmed!$B$4=0,"",Kontaktandmed!$B$4)</f>
        <v/>
      </c>
    </row>
    <row r="4" spans="1:6" x14ac:dyDescent="0.35">
      <c r="A4" s="15" t="str">
        <f>IF(Kontaktandmed!$B$4=0,"",Kontaktandmed!$B$4)</f>
        <v/>
      </c>
    </row>
    <row r="5" spans="1:6" x14ac:dyDescent="0.35">
      <c r="A5" s="15" t="str">
        <f>IF(Kontaktandmed!$B$4=0,"",Kontaktandmed!$B$4)</f>
        <v/>
      </c>
    </row>
    <row r="6" spans="1:6" x14ac:dyDescent="0.35">
      <c r="A6" s="15" t="str">
        <f>IF(Kontaktandmed!$B$4=0,"",Kontaktandmed!$B$4)</f>
        <v/>
      </c>
    </row>
    <row r="7" spans="1:6" x14ac:dyDescent="0.35">
      <c r="A7" s="15" t="str">
        <f>IF(Kontaktandmed!$B$4=0,"",Kontaktandmed!$B$4)</f>
        <v/>
      </c>
    </row>
  </sheetData>
  <dataValidations count="1">
    <dataValidation type="whole" allowBlank="1" showInputMessage="1" showErrorMessage="1" prompt="Staaž täisaastates" sqref="E2:E100" xr:uid="{7A5CBC51-C2D7-42B5-80CA-5F6C559775AE}">
      <formula1>0</formula1>
      <formula2>60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300-000002000000}">
          <x14:formula1>
            <xm:f>Klassifikaatorid!$A$15:$A$19</xm:f>
          </x14:formula1>
          <xm:sqref>C2:C100</xm:sqref>
        </x14:dataValidation>
        <x14:dataValidation type="list" allowBlank="1" showInputMessage="1" xr:uid="{00000000-0002-0000-0300-000003000000}">
          <x14:formula1>
            <xm:f>Klassifikaatorid!$A$26:$A$28</xm:f>
          </x14:formula1>
          <xm:sqref>F2:F100</xm:sqref>
        </x14:dataValidation>
        <x14:dataValidation type="list" allowBlank="1" showInputMessage="1" xr:uid="{00000000-0002-0000-0300-000001000000}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6.6328125" style="15" customWidth="1"/>
    <col min="2" max="2" width="16.453125" style="15" customWidth="1"/>
    <col min="3" max="4" width="22.54296875" style="15" customWidth="1"/>
  </cols>
  <sheetData>
    <row r="1" spans="1:4" ht="99.75" customHeight="1" x14ac:dyDescent="0.35">
      <c r="A1" s="17" t="s">
        <v>28</v>
      </c>
      <c r="B1" s="17" t="s">
        <v>122</v>
      </c>
      <c r="C1" s="17" t="s">
        <v>121</v>
      </c>
      <c r="D1" s="17" t="s">
        <v>123</v>
      </c>
    </row>
    <row r="2" spans="1:4" x14ac:dyDescent="0.35">
      <c r="A2" s="15" t="str">
        <f>IF(Kontaktandmed!$B$4=0,"",Kontaktandmed!$B$4)</f>
        <v/>
      </c>
    </row>
    <row r="3" spans="1:4" x14ac:dyDescent="0.35">
      <c r="A3" s="15" t="str">
        <f>IF(Kontaktandmed!$B$4=0,"",Kontaktandmed!$B$4)</f>
        <v/>
      </c>
    </row>
    <row r="4" spans="1:4" x14ac:dyDescent="0.35">
      <c r="A4" s="15" t="str">
        <f>IF(Kontaktandmed!$B$4=0,"",Kontaktandmed!$B$4)</f>
        <v/>
      </c>
    </row>
    <row r="5" spans="1:4" x14ac:dyDescent="0.35">
      <c r="A5" s="15" t="str">
        <f>IF(Kontaktandmed!$B$4=0,"",Kontaktandmed!$B$4)</f>
        <v/>
      </c>
    </row>
    <row r="6" spans="1:4" x14ac:dyDescent="0.35">
      <c r="A6" s="15" t="str">
        <f>IF(Kontaktandmed!$B$4=0,"",Kontaktandmed!$B$4)</f>
        <v/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400-000001000000}">
          <x14:formula1>
            <xm:f>Klassifikaatorid!$A$15:$A$19</xm:f>
          </x14:formula1>
          <xm:sqref>C2:C100</xm:sqref>
        </x14:dataValidation>
        <x14:dataValidation type="list" allowBlank="1" showInputMessage="1" xr:uid="{00000000-0002-0000-0400-000000000000}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E5C2-9419-4060-90C4-D6A939A5B765}">
  <dimension ref="A1:B5"/>
  <sheetViews>
    <sheetView workbookViewId="0">
      <selection activeCell="A10" sqref="A10"/>
    </sheetView>
  </sheetViews>
  <sheetFormatPr defaultRowHeight="14.5" x14ac:dyDescent="0.35"/>
  <cols>
    <col min="1" max="1" width="43.54296875" style="15" customWidth="1"/>
    <col min="2" max="2" width="35.36328125" style="15" bestFit="1" customWidth="1"/>
    <col min="3" max="3" width="17.453125" bestFit="1" customWidth="1"/>
    <col min="4" max="4" width="10.453125" bestFit="1" customWidth="1"/>
  </cols>
  <sheetData>
    <row r="1" spans="1:2" ht="38.15" customHeight="1" x14ac:dyDescent="0.35">
      <c r="A1" s="23"/>
    </row>
    <row r="2" spans="1:2" ht="16.5" customHeight="1" x14ac:dyDescent="0.35">
      <c r="A2" s="22" t="s">
        <v>206</v>
      </c>
      <c r="B2" s="26" t="str">
        <f>IF(Kontaktandmed!$B$4=0,"",Kontaktandmed!$B$4)</f>
        <v/>
      </c>
    </row>
    <row r="3" spans="1:2" x14ac:dyDescent="0.35">
      <c r="A3" s="27" t="s">
        <v>169</v>
      </c>
      <c r="B3" s="24"/>
    </row>
    <row r="4" spans="1:2" ht="26.5" x14ac:dyDescent="0.35">
      <c r="A4" s="27" t="s">
        <v>170</v>
      </c>
      <c r="B4" s="24"/>
    </row>
    <row r="5" spans="1:2" x14ac:dyDescent="0.35">
      <c r="A5" s="27" t="s">
        <v>128</v>
      </c>
      <c r="B5" s="2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workbookViewId="0">
      <selection activeCell="C32" sqref="C32"/>
    </sheetView>
  </sheetViews>
  <sheetFormatPr defaultRowHeight="14.5" x14ac:dyDescent="0.35"/>
  <cols>
    <col min="1" max="1" width="43.54296875" style="15" customWidth="1"/>
    <col min="2" max="2" width="35.36328125" style="15" bestFit="1" customWidth="1"/>
    <col min="3" max="3" width="17.453125" bestFit="1" customWidth="1"/>
    <col min="4" max="4" width="10.453125" bestFit="1" customWidth="1"/>
  </cols>
  <sheetData>
    <row r="1" spans="1:3" ht="38.15" customHeight="1" x14ac:dyDescent="0.35">
      <c r="A1" s="23"/>
    </row>
    <row r="2" spans="1:3" x14ac:dyDescent="0.35">
      <c r="A2" s="16" t="s">
        <v>28</v>
      </c>
      <c r="B2" s="17" t="s">
        <v>129</v>
      </c>
      <c r="C2" s="17" t="s">
        <v>130</v>
      </c>
    </row>
    <row r="3" spans="1:3" x14ac:dyDescent="0.35">
      <c r="A3" s="19" t="str">
        <f>IF(Kontaktandmed!$B$4=0,"",Kontaktandmed!$B$4)</f>
        <v/>
      </c>
      <c r="B3" s="24" t="s">
        <v>131</v>
      </c>
      <c r="C3" s="24"/>
    </row>
    <row r="4" spans="1:3" x14ac:dyDescent="0.35">
      <c r="A4" s="19" t="str">
        <f>IF(Kontaktandmed!$B$4=0,"",Kontaktandmed!$B$4)</f>
        <v/>
      </c>
      <c r="B4" s="24" t="s">
        <v>132</v>
      </c>
      <c r="C4" s="24"/>
    </row>
    <row r="5" spans="1:3" x14ac:dyDescent="0.35">
      <c r="A5" s="19" t="str">
        <f>IF(Kontaktandmed!$B$4=0,"",Kontaktandmed!$B$4)</f>
        <v/>
      </c>
      <c r="B5" s="24" t="s">
        <v>133</v>
      </c>
      <c r="C5" s="24"/>
    </row>
    <row r="6" spans="1:3" x14ac:dyDescent="0.35">
      <c r="A6" s="19" t="str">
        <f>IF(Kontaktandmed!$B$4=0,"",Kontaktandmed!$B$4)</f>
        <v/>
      </c>
      <c r="B6" s="24" t="s">
        <v>134</v>
      </c>
      <c r="C6" s="24"/>
    </row>
    <row r="7" spans="1:3" x14ac:dyDescent="0.35">
      <c r="A7" s="19" t="str">
        <f>IF(Kontaktandmed!$B$4=0,"",Kontaktandmed!$B$4)</f>
        <v/>
      </c>
      <c r="B7" s="24" t="s">
        <v>135</v>
      </c>
      <c r="C7" s="24"/>
    </row>
    <row r="8" spans="1:3" x14ac:dyDescent="0.35">
      <c r="A8" s="19" t="str">
        <f>IF(Kontaktandmed!$B$4=0,"",Kontaktandmed!$B$4)</f>
        <v/>
      </c>
      <c r="B8" s="24" t="s">
        <v>136</v>
      </c>
      <c r="C8" s="24"/>
    </row>
    <row r="9" spans="1:3" x14ac:dyDescent="0.35">
      <c r="A9" s="19" t="str">
        <f>IF(Kontaktandmed!$B$4=0,"",Kontaktandmed!$B$4)</f>
        <v/>
      </c>
      <c r="B9" s="24" t="s">
        <v>137</v>
      </c>
      <c r="C9" s="24"/>
    </row>
    <row r="10" spans="1:3" x14ac:dyDescent="0.35">
      <c r="A10" s="19" t="str">
        <f>IF(Kontaktandmed!$B$4=0,"",Kontaktandmed!$B$4)</f>
        <v/>
      </c>
      <c r="B10" s="24" t="s">
        <v>138</v>
      </c>
      <c r="C10" s="24"/>
    </row>
    <row r="11" spans="1:3" x14ac:dyDescent="0.35">
      <c r="A11" s="19" t="str">
        <f>IF(Kontaktandmed!$B$4=0,"",Kontaktandmed!$B$4)</f>
        <v/>
      </c>
      <c r="B11" s="24" t="s">
        <v>139</v>
      </c>
      <c r="C11" s="24"/>
    </row>
    <row r="12" spans="1:3" x14ac:dyDescent="0.35">
      <c r="A12" s="19" t="str">
        <f>IF(Kontaktandmed!$B$4=0,"",Kontaktandmed!$B$4)</f>
        <v/>
      </c>
      <c r="B12" s="24" t="s">
        <v>140</v>
      </c>
      <c r="C12" s="24"/>
    </row>
    <row r="13" spans="1:3" x14ac:dyDescent="0.35">
      <c r="A13" s="19" t="str">
        <f>IF(Kontaktandmed!$B$4=0,"",Kontaktandmed!$B$4)</f>
        <v/>
      </c>
      <c r="B13" s="24" t="s">
        <v>141</v>
      </c>
      <c r="C13" s="24"/>
    </row>
    <row r="14" spans="1:3" x14ac:dyDescent="0.35">
      <c r="A14" s="19" t="str">
        <f>IF(Kontaktandmed!$B$4=0,"",Kontaktandmed!$B$4)</f>
        <v/>
      </c>
      <c r="B14" s="24" t="s">
        <v>142</v>
      </c>
      <c r="C14" s="24"/>
    </row>
    <row r="15" spans="1:3" x14ac:dyDescent="0.35">
      <c r="A15" s="19" t="str">
        <f>IF(Kontaktandmed!$B$4=0,"",Kontaktandmed!$B$4)</f>
        <v/>
      </c>
      <c r="B15" s="24" t="s">
        <v>143</v>
      </c>
      <c r="C15" s="24"/>
    </row>
    <row r="16" spans="1:3" x14ac:dyDescent="0.35">
      <c r="A16" s="19" t="str">
        <f>IF(Kontaktandmed!$B$4=0,"",Kontaktandmed!$B$4)</f>
        <v/>
      </c>
      <c r="B16" s="24" t="s">
        <v>144</v>
      </c>
      <c r="C16" s="24"/>
    </row>
    <row r="17" spans="1:3" x14ac:dyDescent="0.35">
      <c r="A17" s="19" t="str">
        <f>IF(Kontaktandmed!$B$4=0,"",Kontaktandmed!$B$4)</f>
        <v/>
      </c>
      <c r="B17" s="24" t="s">
        <v>145</v>
      </c>
      <c r="C17" s="24"/>
    </row>
    <row r="18" spans="1:3" x14ac:dyDescent="0.35">
      <c r="A18" s="19" t="str">
        <f>IF(Kontaktandmed!$B$4=0,"",Kontaktandmed!$B$4)</f>
        <v/>
      </c>
      <c r="B18" s="24" t="s">
        <v>146</v>
      </c>
      <c r="C18" s="24"/>
    </row>
    <row r="19" spans="1:3" x14ac:dyDescent="0.35">
      <c r="A19" s="19" t="str">
        <f>IF(Kontaktandmed!$B$4=0,"",Kontaktandmed!$B$4)</f>
        <v/>
      </c>
      <c r="B19" s="24" t="s">
        <v>147</v>
      </c>
      <c r="C19" s="24"/>
    </row>
    <row r="20" spans="1:3" x14ac:dyDescent="0.35">
      <c r="A20" s="19" t="str">
        <f>IF(Kontaktandmed!$B$4=0,"",Kontaktandmed!$B$4)</f>
        <v/>
      </c>
      <c r="B20" s="24" t="s">
        <v>148</v>
      </c>
      <c r="C20" s="24"/>
    </row>
    <row r="21" spans="1:3" x14ac:dyDescent="0.35">
      <c r="A21" s="19" t="str">
        <f>IF(Kontaktandmed!$B$4=0,"",Kontaktandmed!$B$4)</f>
        <v/>
      </c>
      <c r="B21" s="24" t="s">
        <v>149</v>
      </c>
      <c r="C21" s="24"/>
    </row>
    <row r="22" spans="1:3" x14ac:dyDescent="0.35">
      <c r="A22" s="19" t="str">
        <f>IF(Kontaktandmed!$B$4=0,"",Kontaktandmed!$B$4)</f>
        <v/>
      </c>
      <c r="B22" s="24" t="s">
        <v>150</v>
      </c>
      <c r="C22" s="24"/>
    </row>
    <row r="23" spans="1:3" x14ac:dyDescent="0.35">
      <c r="A23" s="19"/>
      <c r="B23" s="24" t="s">
        <v>236</v>
      </c>
      <c r="C23" s="24"/>
    </row>
    <row r="24" spans="1:3" x14ac:dyDescent="0.35">
      <c r="A24" s="19" t="str">
        <f>IF(Kontaktandmed!$B$4=0,"",Kontaktandmed!$B$4)</f>
        <v/>
      </c>
      <c r="B24" s="24" t="s">
        <v>20</v>
      </c>
      <c r="C24" s="24"/>
    </row>
    <row r="25" spans="1:3" x14ac:dyDescent="0.35">
      <c r="A25" s="19" t="str">
        <f>IF(Kontaktandmed!$B$4=0,"",Kontaktandmed!$B$4)</f>
        <v/>
      </c>
      <c r="B25" s="25" t="s">
        <v>151</v>
      </c>
      <c r="C25" s="25">
        <f>SUM(C3:C24)</f>
        <v>0</v>
      </c>
    </row>
    <row r="27" spans="1:3" ht="29" x14ac:dyDescent="0.35">
      <c r="A27" s="42" t="s">
        <v>237</v>
      </c>
      <c r="B27" s="48"/>
      <c r="C27" s="49"/>
    </row>
  </sheetData>
  <mergeCells count="1">
    <mergeCell ref="B27:C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"/>
  <sheetViews>
    <sheetView zoomScaleNormal="100" workbookViewId="0">
      <selection activeCell="H1" sqref="H1"/>
    </sheetView>
  </sheetViews>
  <sheetFormatPr defaultRowHeight="14.5" x14ac:dyDescent="0.35"/>
  <cols>
    <col min="1" max="1" width="18.36328125" style="15" customWidth="1"/>
    <col min="2" max="2" width="8.54296875" style="15" bestFit="1" customWidth="1"/>
    <col min="3" max="3" width="28.54296875" style="15" bestFit="1" customWidth="1"/>
    <col min="4" max="4" width="27.36328125" style="15" bestFit="1" customWidth="1"/>
    <col min="5" max="6" width="16" style="15" customWidth="1"/>
  </cols>
  <sheetData>
    <row r="1" spans="1:7" ht="76.25" customHeight="1" x14ac:dyDescent="0.35">
      <c r="A1" s="17" t="s">
        <v>28</v>
      </c>
      <c r="B1" s="17" t="s">
        <v>121</v>
      </c>
      <c r="C1" s="17" t="s">
        <v>207</v>
      </c>
      <c r="D1" s="17" t="s">
        <v>208</v>
      </c>
      <c r="E1" s="17" t="s">
        <v>209</v>
      </c>
      <c r="F1" s="17" t="s">
        <v>173</v>
      </c>
    </row>
    <row r="2" spans="1:7" x14ac:dyDescent="0.35">
      <c r="A2" s="19" t="str">
        <f>IF(Kontaktandmed!$B$4=0,"",Kontaktandmed!$B$4)</f>
        <v/>
      </c>
      <c r="B2" s="24" t="s">
        <v>13</v>
      </c>
      <c r="C2" s="24"/>
      <c r="D2" s="24"/>
      <c r="E2" s="46">
        <f>COUNTIF('2. Personalistatistika'!C:C,'6. Hindamine'!B2)</f>
        <v>0</v>
      </c>
      <c r="F2" s="30" t="e">
        <f>C2/(E2-D2)</f>
        <v>#DIV/0!</v>
      </c>
      <c r="G2" s="33" t="str">
        <f>IFERROR(IF(F2&gt;100%,"Palun vaata, kas esitatud andmed on 31.12. seisuga tööl olnud ametnike kohta",""),"")</f>
        <v/>
      </c>
    </row>
    <row r="3" spans="1:7" x14ac:dyDescent="0.35">
      <c r="A3" s="19" t="str">
        <f>IF(Kontaktandmed!$B$4=0,"",Kontaktandmed!$B$4)</f>
        <v/>
      </c>
      <c r="B3" s="24" t="s">
        <v>14</v>
      </c>
      <c r="C3" s="24"/>
      <c r="D3" s="24"/>
      <c r="E3" s="46">
        <f>COUNTIF('2. Personalistatistika'!C:C,'6. Hindamine'!B3)</f>
        <v>0</v>
      </c>
      <c r="F3" s="30" t="e">
        <f t="shared" ref="F3:F4" si="0">C3/(E3-D3)</f>
        <v>#DIV/0!</v>
      </c>
      <c r="G3" s="33" t="str">
        <f>IFERROR(IF(F3&gt;100%,"Palun vaata, kas esitatud andmed on 31.12. seisuga tööl olnud töötajate kohta",""),"")</f>
        <v/>
      </c>
    </row>
    <row r="4" spans="1:7" x14ac:dyDescent="0.35">
      <c r="A4" s="19" t="str">
        <f>IF(Kontaktandmed!$B$4=0,"",Kontaktandmed!$B$4)</f>
        <v/>
      </c>
      <c r="B4" s="19" t="s">
        <v>151</v>
      </c>
      <c r="C4" s="19">
        <f>SUM(C2:C3)</f>
        <v>0</v>
      </c>
      <c r="D4" s="19">
        <f>SUM(D2:D3)</f>
        <v>0</v>
      </c>
      <c r="E4" s="19">
        <f>SUM(E2:E3)</f>
        <v>0</v>
      </c>
      <c r="F4" s="30" t="e">
        <f t="shared" si="0"/>
        <v>#DIV/0!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workbookViewId="0">
      <pane ySplit="1" topLeftCell="A2" activePane="bottomLeft" state="frozen"/>
      <selection pane="bottomLeft" activeCell="C1" sqref="C1"/>
    </sheetView>
  </sheetViews>
  <sheetFormatPr defaultRowHeight="14.5" x14ac:dyDescent="0.35"/>
  <cols>
    <col min="1" max="7" width="15.6328125" style="15" customWidth="1"/>
    <col min="8" max="8" width="13.36328125" style="15" bestFit="1" customWidth="1"/>
    <col min="9" max="9" width="11.453125" style="15" bestFit="1" customWidth="1"/>
    <col min="10" max="10" width="13.54296875" style="15" bestFit="1" customWidth="1"/>
  </cols>
  <sheetData>
    <row r="1" spans="1:11" ht="111.65" customHeight="1" x14ac:dyDescent="0.35">
      <c r="A1" s="17" t="s">
        <v>28</v>
      </c>
      <c r="B1" s="17" t="s">
        <v>122</v>
      </c>
      <c r="C1" s="17" t="s">
        <v>235</v>
      </c>
      <c r="D1" s="17" t="s">
        <v>202</v>
      </c>
      <c r="E1" s="17" t="s">
        <v>152</v>
      </c>
      <c r="F1" s="17" t="s">
        <v>153</v>
      </c>
      <c r="G1" s="17" t="s">
        <v>154</v>
      </c>
      <c r="H1" s="17" t="s">
        <v>24</v>
      </c>
      <c r="I1" s="17" t="s">
        <v>155</v>
      </c>
      <c r="J1" s="17" t="s">
        <v>156</v>
      </c>
      <c r="K1" s="39" t="s">
        <v>186</v>
      </c>
    </row>
    <row r="2" spans="1:11" x14ac:dyDescent="0.35">
      <c r="A2" s="47" t="str">
        <f>IF(Kontaktandmed!$B$4=0,"",Kontaktandmed!$B$4)</f>
        <v/>
      </c>
      <c r="K2" s="41" t="str">
        <f>IF((SUM(J2:J4000))-(COUNTIFS('4. Tulemised'!D2:D4000,"&gt; "))=0,"OK","Kontrolli")</f>
        <v>OK</v>
      </c>
    </row>
    <row r="3" spans="1:11" x14ac:dyDescent="0.35">
      <c r="A3" s="15" t="str">
        <f>IF(Kontaktandmed!$B$4=0,"",Kontaktandmed!$B$4)</f>
        <v/>
      </c>
    </row>
    <row r="4" spans="1:11" x14ac:dyDescent="0.35">
      <c r="A4" s="15" t="str">
        <f>IF(Kontaktandmed!$B$4=0,"",Kontaktandmed!$B$4)</f>
        <v/>
      </c>
    </row>
    <row r="5" spans="1:11" x14ac:dyDescent="0.35">
      <c r="A5" s="15" t="str">
        <f>IF(Kontaktandmed!$B$4=0,"",Kontaktandmed!$B$4)</f>
        <v/>
      </c>
    </row>
    <row r="6" spans="1:11" x14ac:dyDescent="0.35">
      <c r="A6" s="15" t="str">
        <f>IF(Kontaktandmed!$B$4=0,"",Kontaktandmed!$B$4)</f>
        <v/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700-000001000000}">
          <x14:formula1>
            <xm:f>Klassifikaatorid!$A$35:$A$37</xm:f>
          </x14:formula1>
          <xm:sqref>H2:H100</xm:sqref>
        </x14:dataValidation>
        <x14:dataValidation type="list" allowBlank="1" showInputMessage="1" xr:uid="{00000000-0002-0000-0700-000002000000}">
          <x14:formula1>
            <xm:f>Klassifikaatorid!$A$18:$A$19</xm:f>
          </x14:formula1>
          <xm:sqref>F2:F101</xm:sqref>
        </x14:dataValidation>
        <x14:dataValidation type="list" allowBlank="1" showInputMessage="1" xr:uid="{00000000-0002-0000-0700-000000000000}">
          <x14:formula1>
            <xm:f>Klassifikaatorid!$A$22:$A$23</xm:f>
          </x14:formula1>
          <xm:sqref>G2:G100</xm:sqref>
        </x14:dataValidation>
        <x14:dataValidation type="list" allowBlank="1" showInputMessage="1" showErrorMessage="1" xr:uid="{A13D0CB1-035C-4334-9D3C-6E4F82847B1A}">
          <x14:formula1>
            <xm:f>Klassifikaatorid!$A$122:$A$140</xm:f>
          </x14:formula1>
          <xm:sqref>D2:D100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Kontaktandmed</vt:lpstr>
      <vt:lpstr>1. Keskmine teenistujate arv</vt:lpstr>
      <vt:lpstr>2. Personalistatistika</vt:lpstr>
      <vt:lpstr>3. Lahkumised</vt:lpstr>
      <vt:lpstr>4. Tulemised</vt:lpstr>
      <vt:lpstr>5.1. Koolitus</vt:lpstr>
      <vt:lpstr>5.2. Koolitus</vt:lpstr>
      <vt:lpstr>6. Hindamine</vt:lpstr>
      <vt:lpstr>7. Värbamine</vt:lpstr>
      <vt:lpstr>8. Keskmine palk</vt:lpstr>
      <vt:lpstr>9. Palk</vt:lpstr>
      <vt:lpstr>10. Personalijuhtimine</vt:lpstr>
      <vt:lpstr>Klassifikaatorid</vt:lpstr>
    </vt:vector>
  </TitlesOfParts>
  <Company>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Lunts</dc:creator>
  <cp:lastModifiedBy>Maris Lanno</cp:lastModifiedBy>
  <dcterms:created xsi:type="dcterms:W3CDTF">2020-12-14T08:54:27Z</dcterms:created>
  <dcterms:modified xsi:type="dcterms:W3CDTF">2024-01-03T10:26:40Z</dcterms:modified>
</cp:coreProperties>
</file>